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24226"/>
  <xr:revisionPtr revIDLastSave="3231" documentId="8_{BF18659B-1AE8-4F10-AF8F-637DCFE05CE5}" xr6:coauthVersionLast="47" xr6:coauthVersionMax="47" xr10:uidLastSave="{BBFB7B29-C2B8-42D5-8FD7-79ACF0A75E37}"/>
  <bookViews>
    <workbookView xWindow="28680" yWindow="-120" windowWidth="29040" windowHeight="15720" xr2:uid="{00000000-000D-0000-FFFF-FFFF00000000}"/>
  </bookViews>
  <sheets>
    <sheet name="BS 2-5" sheetId="13" r:id="rId1"/>
    <sheet name="PL 6-11" sheetId="26" r:id="rId2"/>
    <sheet name="CH12" sheetId="34" r:id="rId3"/>
    <sheet name="CH13" sheetId="29" r:id="rId4"/>
    <sheet name="CH 14" sheetId="31" r:id="rId5"/>
    <sheet name="CF 15-18" sheetId="32" r:id="rId6"/>
  </sheets>
  <definedNames>
    <definedName name="__FPMExcelClient_CellBasedFunctionStatus" localSheetId="0" hidden="1">"2_2_2_2_2"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1" i="13" l="1"/>
  <c r="G91" i="13"/>
  <c r="C91" i="13"/>
  <c r="E91" i="13"/>
  <c r="K107" i="32"/>
  <c r="I107" i="32"/>
  <c r="G107" i="32"/>
  <c r="E107" i="32"/>
  <c r="O42" i="31" l="1"/>
  <c r="AE38" i="29"/>
  <c r="AI27" i="29"/>
  <c r="AC27" i="29"/>
  <c r="AA27" i="29"/>
  <c r="Y27" i="29"/>
  <c r="W27" i="29"/>
  <c r="U27" i="29"/>
  <c r="S27" i="29"/>
  <c r="Q27" i="29"/>
  <c r="O27" i="29"/>
  <c r="M27" i="29"/>
  <c r="K27" i="29"/>
  <c r="I27" i="29"/>
  <c r="G27" i="29"/>
  <c r="E27" i="29"/>
  <c r="C27" i="29"/>
  <c r="AE24" i="29"/>
  <c r="AG24" i="29" s="1"/>
  <c r="AK24" i="29" s="1"/>
  <c r="AE25" i="29"/>
  <c r="AG25" i="29" s="1"/>
  <c r="AK25" i="29" s="1"/>
  <c r="AI22" i="29"/>
  <c r="AC22" i="29"/>
  <c r="AA22" i="29"/>
  <c r="Y22" i="29"/>
  <c r="W22" i="29"/>
  <c r="U22" i="29"/>
  <c r="S22" i="29"/>
  <c r="Q22" i="29"/>
  <c r="O22" i="29"/>
  <c r="M22" i="29"/>
  <c r="K22" i="29"/>
  <c r="I22" i="29"/>
  <c r="G22" i="29"/>
  <c r="E22" i="29"/>
  <c r="C22" i="29"/>
  <c r="AE20" i="29"/>
  <c r="AG20" i="29" s="1"/>
  <c r="AK20" i="29" s="1"/>
  <c r="E29" i="26" l="1"/>
  <c r="Y34" i="31" l="1"/>
  <c r="Y36" i="31" s="1"/>
  <c r="E34" i="31"/>
  <c r="E36" i="31" s="1"/>
  <c r="G34" i="31"/>
  <c r="G36" i="31" s="1"/>
  <c r="I34" i="31"/>
  <c r="I36" i="31" s="1"/>
  <c r="K34" i="31"/>
  <c r="K36" i="31" s="1"/>
  <c r="M34" i="31"/>
  <c r="M36" i="31" s="1"/>
  <c r="O34" i="31"/>
  <c r="O36" i="31" s="1"/>
  <c r="O46" i="31" s="1"/>
  <c r="Q34" i="31"/>
  <c r="Q36" i="31" s="1"/>
  <c r="S34" i="31"/>
  <c r="U34" i="31"/>
  <c r="W34" i="31"/>
  <c r="W36" i="31" s="1"/>
  <c r="C34" i="31"/>
  <c r="AA33" i="31"/>
  <c r="AC33" i="31" s="1"/>
  <c r="AA31" i="31"/>
  <c r="AC31" i="31" s="1"/>
  <c r="U36" i="31"/>
  <c r="S36" i="31"/>
  <c r="AA34" i="31" l="1"/>
  <c r="AA36" i="31" s="1"/>
  <c r="AC34" i="31"/>
  <c r="AC36" i="31" s="1"/>
  <c r="C36" i="31"/>
  <c r="AE19" i="29" l="1"/>
  <c r="AG19" i="29" l="1"/>
  <c r="AK19" i="29" s="1"/>
  <c r="AA16" i="31"/>
  <c r="AE34" i="29"/>
  <c r="AG31" i="34"/>
  <c r="AE31" i="34"/>
  <c r="K198" i="26"/>
  <c r="I198" i="26"/>
  <c r="G198" i="26"/>
  <c r="E198" i="26"/>
  <c r="K181" i="26"/>
  <c r="I181" i="26"/>
  <c r="G181" i="26"/>
  <c r="E181" i="26"/>
  <c r="K167" i="26"/>
  <c r="I167" i="26"/>
  <c r="G167" i="26"/>
  <c r="E167" i="26"/>
  <c r="K140" i="26"/>
  <c r="I140" i="26"/>
  <c r="G140" i="26"/>
  <c r="E140" i="26"/>
  <c r="K129" i="26"/>
  <c r="I129" i="26"/>
  <c r="G129" i="26"/>
  <c r="E129" i="26"/>
  <c r="K116" i="26"/>
  <c r="I116" i="26"/>
  <c r="G116" i="26"/>
  <c r="E116" i="26"/>
  <c r="E183" i="26" l="1"/>
  <c r="E133" i="26"/>
  <c r="E135" i="26" s="1"/>
  <c r="E154" i="26" s="1"/>
  <c r="I133" i="26"/>
  <c r="I135" i="26" s="1"/>
  <c r="I154" i="26" s="1"/>
  <c r="I183" i="26"/>
  <c r="K183" i="26"/>
  <c r="G183" i="26"/>
  <c r="G133" i="26"/>
  <c r="G135" i="26" s="1"/>
  <c r="G154" i="26" s="1"/>
  <c r="K133" i="26"/>
  <c r="K135" i="26" s="1"/>
  <c r="K154" i="26" s="1"/>
  <c r="E184" i="26" l="1"/>
  <c r="I184" i="26"/>
  <c r="K184" i="26"/>
  <c r="G184" i="26"/>
  <c r="K75" i="32" l="1"/>
  <c r="I75" i="32"/>
  <c r="G75" i="32"/>
  <c r="E75" i="32"/>
  <c r="AA40" i="31"/>
  <c r="AC40" i="31" s="1"/>
  <c r="AE15" i="29" l="1"/>
  <c r="AG15" i="29" s="1"/>
  <c r="AK15" i="29" s="1"/>
  <c r="AE35" i="34"/>
  <c r="AG35" i="34" s="1"/>
  <c r="AK35" i="34" s="1"/>
  <c r="AE34" i="34"/>
  <c r="AG34" i="34" s="1"/>
  <c r="AK34" i="34" s="1"/>
  <c r="AI32" i="34"/>
  <c r="AC32" i="34"/>
  <c r="AA32" i="34"/>
  <c r="Y32" i="34"/>
  <c r="W32" i="34"/>
  <c r="U32" i="34"/>
  <c r="S32" i="34"/>
  <c r="Q32" i="34"/>
  <c r="O32" i="34"/>
  <c r="M32" i="34"/>
  <c r="K32" i="34"/>
  <c r="I32" i="34"/>
  <c r="G32" i="34"/>
  <c r="E32" i="34"/>
  <c r="C32" i="34"/>
  <c r="AK31" i="34"/>
  <c r="AE30" i="34"/>
  <c r="AG30" i="34" s="1"/>
  <c r="AK30" i="34" s="1"/>
  <c r="AE28" i="34"/>
  <c r="AG28" i="34" s="1"/>
  <c r="AK28" i="34" s="1"/>
  <c r="AI24" i="34"/>
  <c r="AC24" i="34"/>
  <c r="AA24" i="34"/>
  <c r="Y24" i="34"/>
  <c r="W24" i="34"/>
  <c r="U24" i="34"/>
  <c r="S24" i="34"/>
  <c r="Q24" i="34"/>
  <c r="O24" i="34"/>
  <c r="M24" i="34"/>
  <c r="K24" i="34"/>
  <c r="I24" i="34"/>
  <c r="G24" i="34"/>
  <c r="E24" i="34"/>
  <c r="C24" i="34"/>
  <c r="AE23" i="34"/>
  <c r="AG23" i="34" s="1"/>
  <c r="AK23" i="34" s="1"/>
  <c r="AE22" i="34"/>
  <c r="AG22" i="34" s="1"/>
  <c r="AK22" i="34" s="1"/>
  <c r="AE21" i="34"/>
  <c r="AG21" i="34" s="1"/>
  <c r="AK21" i="34" s="1"/>
  <c r="AI19" i="34"/>
  <c r="AC19" i="34"/>
  <c r="AA19" i="34"/>
  <c r="Y19" i="34"/>
  <c r="W19" i="34"/>
  <c r="U19" i="34"/>
  <c r="S19" i="34"/>
  <c r="Q19" i="34"/>
  <c r="O19" i="34"/>
  <c r="M19" i="34"/>
  <c r="K19" i="34"/>
  <c r="I19" i="34"/>
  <c r="G19" i="34"/>
  <c r="E19" i="34"/>
  <c r="C19" i="34"/>
  <c r="AE18" i="34"/>
  <c r="AG18" i="34" s="1"/>
  <c r="AK18" i="34" s="1"/>
  <c r="AK19" i="34" s="1"/>
  <c r="AE37" i="29"/>
  <c r="AE33" i="29"/>
  <c r="AE31" i="29"/>
  <c r="AE26" i="29"/>
  <c r="AE27" i="29" s="1"/>
  <c r="AE21" i="29"/>
  <c r="AE22" i="29" s="1"/>
  <c r="C26" i="34" l="1"/>
  <c r="C36" i="34" s="1"/>
  <c r="E26" i="34"/>
  <c r="I26" i="34"/>
  <c r="I36" i="34" s="1"/>
  <c r="G26" i="34"/>
  <c r="G36" i="34" s="1"/>
  <c r="M26" i="34"/>
  <c r="M36" i="34" s="1"/>
  <c r="W26" i="34"/>
  <c r="AK24" i="34"/>
  <c r="AK26" i="34" s="1"/>
  <c r="S26" i="34"/>
  <c r="U26" i="34"/>
  <c r="Y26" i="34"/>
  <c r="Y36" i="34" s="1"/>
  <c r="AE19" i="34"/>
  <c r="AG19" i="34" s="1"/>
  <c r="W36" i="34"/>
  <c r="AE32" i="34"/>
  <c r="AG32" i="34" s="1"/>
  <c r="AK32" i="34" s="1"/>
  <c r="K26" i="34"/>
  <c r="K36" i="34" s="1"/>
  <c r="O26" i="34"/>
  <c r="O36" i="34" s="1"/>
  <c r="E36" i="34"/>
  <c r="Q26" i="34"/>
  <c r="Q36" i="34" s="1"/>
  <c r="S36" i="34"/>
  <c r="U36" i="34"/>
  <c r="AI26" i="34"/>
  <c r="AI36" i="34" s="1"/>
  <c r="AE24" i="34"/>
  <c r="AG24" i="34" s="1"/>
  <c r="AA26" i="34"/>
  <c r="AA36" i="34" s="1"/>
  <c r="AC26" i="34"/>
  <c r="AC36" i="34" s="1"/>
  <c r="AE36" i="34" l="1"/>
  <c r="AG36" i="34"/>
  <c r="AE26" i="34"/>
  <c r="AG26" i="34" s="1"/>
  <c r="AK36" i="34"/>
  <c r="K40" i="26" l="1"/>
  <c r="I40" i="26"/>
  <c r="G40" i="26"/>
  <c r="E40" i="26"/>
  <c r="C126" i="13"/>
  <c r="C128" i="13" s="1"/>
  <c r="C81" i="13"/>
  <c r="I42" i="31"/>
  <c r="I46" i="31" s="1"/>
  <c r="I21" i="31"/>
  <c r="I25" i="31" s="1"/>
  <c r="K35" i="29"/>
  <c r="K29" i="29" l="1"/>
  <c r="K39" i="29"/>
  <c r="K35" i="32" l="1"/>
  <c r="K57" i="32" s="1"/>
  <c r="S42" i="31"/>
  <c r="S46" i="31" s="1"/>
  <c r="S21" i="31"/>
  <c r="S25" i="31" s="1"/>
  <c r="AG34" i="29"/>
  <c r="AK34" i="29" s="1"/>
  <c r="AG38" i="29"/>
  <c r="AK38" i="29" s="1"/>
  <c r="AG37" i="29"/>
  <c r="AK37" i="29" s="1"/>
  <c r="AG33" i="29"/>
  <c r="AK33" i="29" s="1"/>
  <c r="AG31" i="29"/>
  <c r="AK31" i="29" s="1"/>
  <c r="AG26" i="29"/>
  <c r="AG21" i="29"/>
  <c r="U35" i="29"/>
  <c r="I54" i="13"/>
  <c r="G54" i="13"/>
  <c r="E54" i="13"/>
  <c r="C54" i="13"/>
  <c r="AA28" i="31"/>
  <c r="AA24" i="31"/>
  <c r="AC24" i="31" s="1"/>
  <c r="AA23" i="31"/>
  <c r="AC23" i="31" s="1"/>
  <c r="AA20" i="31"/>
  <c r="AC20" i="31" s="1"/>
  <c r="AA18" i="31"/>
  <c r="AC18" i="31" s="1"/>
  <c r="AC16" i="31"/>
  <c r="M42" i="31"/>
  <c r="M46" i="31" s="1"/>
  <c r="M21" i="31"/>
  <c r="M25" i="31" s="1"/>
  <c r="O35" i="29"/>
  <c r="E25" i="13"/>
  <c r="I81" i="13"/>
  <c r="E81" i="13"/>
  <c r="C25" i="13"/>
  <c r="AA45" i="31"/>
  <c r="AC45" i="31" s="1"/>
  <c r="E81" i="26"/>
  <c r="G25" i="13"/>
  <c r="AA44" i="31"/>
  <c r="AC44" i="31" s="1"/>
  <c r="W42" i="31"/>
  <c r="W46" i="31" s="1"/>
  <c r="U42" i="31"/>
  <c r="U46" i="31" s="1"/>
  <c r="Y42" i="31"/>
  <c r="Y46" i="31" s="1"/>
  <c r="Q42" i="31"/>
  <c r="Q46" i="31" s="1"/>
  <c r="K42" i="31"/>
  <c r="K46" i="31" s="1"/>
  <c r="G42" i="31"/>
  <c r="G46" i="31" s="1"/>
  <c r="E42" i="31"/>
  <c r="E46" i="31" s="1"/>
  <c r="C42" i="31"/>
  <c r="C46" i="31" s="1"/>
  <c r="AA41" i="31"/>
  <c r="AC41" i="31" s="1"/>
  <c r="AA38" i="31"/>
  <c r="AC38" i="31" s="1"/>
  <c r="E126" i="13"/>
  <c r="E128" i="13" s="1"/>
  <c r="C93" i="13"/>
  <c r="C130" i="13" s="1"/>
  <c r="G81" i="13"/>
  <c r="I25" i="13"/>
  <c r="K98" i="26"/>
  <c r="K81" i="26"/>
  <c r="K67" i="26"/>
  <c r="K29" i="26"/>
  <c r="K17" i="26"/>
  <c r="G98" i="26"/>
  <c r="G81" i="26"/>
  <c r="G67" i="26"/>
  <c r="G29" i="26"/>
  <c r="G17" i="26"/>
  <c r="K132" i="32"/>
  <c r="G132" i="32"/>
  <c r="G35" i="32"/>
  <c r="G57" i="32" s="1"/>
  <c r="C21" i="31"/>
  <c r="C25" i="31" s="1"/>
  <c r="I67" i="26"/>
  <c r="C35" i="29"/>
  <c r="E132" i="32"/>
  <c r="I132" i="32"/>
  <c r="W21" i="31"/>
  <c r="W25" i="31" s="1"/>
  <c r="U21" i="31"/>
  <c r="U25" i="31" s="1"/>
  <c r="Y21" i="31"/>
  <c r="Y25" i="31" s="1"/>
  <c r="Q21" i="31"/>
  <c r="Q25" i="31" s="1"/>
  <c r="K21" i="31"/>
  <c r="K25" i="31" s="1"/>
  <c r="G21" i="31"/>
  <c r="G25" i="31" s="1"/>
  <c r="E21" i="31"/>
  <c r="E25" i="31" s="1"/>
  <c r="I126" i="13"/>
  <c r="I128" i="13" s="1"/>
  <c r="G126" i="13"/>
  <c r="G128" i="13" s="1"/>
  <c r="O21" i="31"/>
  <c r="O25" i="31" s="1"/>
  <c r="M35" i="29"/>
  <c r="I35" i="29"/>
  <c r="G35" i="29"/>
  <c r="E35" i="29"/>
  <c r="I81" i="26"/>
  <c r="Y35" i="29"/>
  <c r="E35" i="32"/>
  <c r="E57" i="32" s="1"/>
  <c r="AI35" i="29"/>
  <c r="W35" i="29"/>
  <c r="AA35" i="29"/>
  <c r="AC35" i="29"/>
  <c r="Q35" i="29"/>
  <c r="S35" i="29"/>
  <c r="I98" i="26"/>
  <c r="E98" i="26"/>
  <c r="E67" i="26"/>
  <c r="I29" i="26"/>
  <c r="I17" i="26"/>
  <c r="E17" i="26"/>
  <c r="I35" i="32"/>
  <c r="I57" i="32" s="1"/>
  <c r="AK26" i="29" l="1"/>
  <c r="AK27" i="29" s="1"/>
  <c r="AK29" i="29" s="1"/>
  <c r="AG27" i="29"/>
  <c r="AK21" i="29"/>
  <c r="AK22" i="29" s="1"/>
  <c r="AG22" i="29"/>
  <c r="I29" i="29"/>
  <c r="S29" i="29"/>
  <c r="S39" i="29" s="1"/>
  <c r="G120" i="32"/>
  <c r="G123" i="32" s="1"/>
  <c r="G125" i="32" s="1"/>
  <c r="E120" i="32"/>
  <c r="E123" i="32" s="1"/>
  <c r="E125" i="32" s="1"/>
  <c r="I120" i="32"/>
  <c r="I123" i="32" s="1"/>
  <c r="I125" i="32" s="1"/>
  <c r="K120" i="32"/>
  <c r="K123" i="32" s="1"/>
  <c r="K125" i="32" s="1"/>
  <c r="AC28" i="31"/>
  <c r="AA42" i="31"/>
  <c r="AA46" i="31" s="1"/>
  <c r="Y29" i="29"/>
  <c r="Y39" i="29" s="1"/>
  <c r="AE35" i="29"/>
  <c r="AG35" i="29" s="1"/>
  <c r="AK35" i="29" s="1"/>
  <c r="O29" i="29"/>
  <c r="O39" i="29" s="1"/>
  <c r="I39" i="29"/>
  <c r="M29" i="29"/>
  <c r="M39" i="29" s="1"/>
  <c r="AA29" i="29"/>
  <c r="AA39" i="29" s="1"/>
  <c r="Q29" i="29"/>
  <c r="Q39" i="29" s="1"/>
  <c r="W29" i="29"/>
  <c r="U29" i="29"/>
  <c r="U39" i="29" s="1"/>
  <c r="G29" i="29"/>
  <c r="G39" i="29" s="1"/>
  <c r="AC29" i="29"/>
  <c r="AC39" i="29" s="1"/>
  <c r="AI29" i="29"/>
  <c r="AI39" i="29" s="1"/>
  <c r="I83" i="26"/>
  <c r="E83" i="26"/>
  <c r="E33" i="26"/>
  <c r="E35" i="26" s="1"/>
  <c r="E54" i="26" s="1"/>
  <c r="K33" i="26"/>
  <c r="K35" i="26" s="1"/>
  <c r="K54" i="26" s="1"/>
  <c r="G33" i="26"/>
  <c r="G35" i="26" s="1"/>
  <c r="G54" i="26" s="1"/>
  <c r="G83" i="26"/>
  <c r="I33" i="26"/>
  <c r="I35" i="26" s="1"/>
  <c r="I54" i="26" s="1"/>
  <c r="G93" i="13"/>
  <c r="G130" i="13" s="1"/>
  <c r="I93" i="13"/>
  <c r="I130" i="13" s="1"/>
  <c r="E93" i="13"/>
  <c r="E130" i="13" s="1"/>
  <c r="I56" i="13"/>
  <c r="E56" i="13"/>
  <c r="G56" i="13"/>
  <c r="C56" i="13"/>
  <c r="AA21" i="31"/>
  <c r="E29" i="29"/>
  <c r="E39" i="29" s="1"/>
  <c r="C29" i="29"/>
  <c r="K83" i="26"/>
  <c r="AC21" i="31" l="1"/>
  <c r="AA25" i="31"/>
  <c r="AC25" i="31" s="1"/>
  <c r="AC42" i="31"/>
  <c r="AC46" i="31" s="1"/>
  <c r="I84" i="26"/>
  <c r="W39" i="29"/>
  <c r="AE39" i="29" s="1"/>
  <c r="AE29" i="29"/>
  <c r="AG29" i="29" s="1"/>
  <c r="AK39" i="29"/>
  <c r="E84" i="26"/>
  <c r="G84" i="26"/>
  <c r="K84" i="26"/>
  <c r="C39" i="29"/>
  <c r="AG39" i="29" l="1"/>
</calcChain>
</file>

<file path=xl/sharedStrings.xml><?xml version="1.0" encoding="utf-8"?>
<sst xmlns="http://schemas.openxmlformats.org/spreadsheetml/2006/main" count="776" uniqueCount="332">
  <si>
    <t>Charoen Pokphand Foods Public Company Limited</t>
  </si>
  <si>
    <t>and its Subsidiaries</t>
  </si>
  <si>
    <t>Statements of financial position</t>
  </si>
  <si>
    <t>(Unit: Thousand Baht)</t>
  </si>
  <si>
    <t>Consolidated</t>
  </si>
  <si>
    <t>Separate</t>
  </si>
  <si>
    <t>financial statements</t>
  </si>
  <si>
    <t xml:space="preserve"> financial statements</t>
  </si>
  <si>
    <t>30 June</t>
  </si>
  <si>
    <t>31 December</t>
  </si>
  <si>
    <t>Note</t>
  </si>
  <si>
    <t>Assets</t>
  </si>
  <si>
    <t>(Unaudited)</t>
  </si>
  <si>
    <t>Current assets</t>
  </si>
  <si>
    <t>Cash and cash equivalents</t>
  </si>
  <si>
    <t>Restricted deposits at financial institutions</t>
  </si>
  <si>
    <t>Trade and other current receivables</t>
  </si>
  <si>
    <t>Prepaid expenses</t>
  </si>
  <si>
    <t>Accrued dividend income</t>
  </si>
  <si>
    <t>Accrued income</t>
  </si>
  <si>
    <t>Advance payments for purchase of goods</t>
  </si>
  <si>
    <t>Short-term loans to related parties</t>
  </si>
  <si>
    <t>Inventories</t>
  </si>
  <si>
    <t>Current biological assets</t>
  </si>
  <si>
    <t>Other current financial assets</t>
  </si>
  <si>
    <t>Other current assets</t>
  </si>
  <si>
    <t>Non-current assets classified as held for sale</t>
  </si>
  <si>
    <t>Total current assets</t>
  </si>
  <si>
    <t>Assets (Continued)</t>
  </si>
  <si>
    <t>Non-current assets</t>
  </si>
  <si>
    <t>Other non-current financial assets</t>
  </si>
  <si>
    <t>Investments in equity securities</t>
  </si>
  <si>
    <t>Investments in subsidiaries</t>
  </si>
  <si>
    <t xml:space="preserve">Investments in associates </t>
  </si>
  <si>
    <t>Investments in joint ventures</t>
  </si>
  <si>
    <t>Long-term loans to related parties</t>
  </si>
  <si>
    <t>3, 11</t>
  </si>
  <si>
    <t>Investment properties</t>
  </si>
  <si>
    <t>Property, plant and equipment</t>
  </si>
  <si>
    <t>Right-of-use assets</t>
  </si>
  <si>
    <t>Goodwill</t>
  </si>
  <si>
    <t>Other intangible assets</t>
  </si>
  <si>
    <t>Non-current biological assets</t>
  </si>
  <si>
    <t xml:space="preserve">Deferred tax assets </t>
  </si>
  <si>
    <t>Other non-current assets</t>
  </si>
  <si>
    <t>Total non-current assets</t>
  </si>
  <si>
    <t>Total assets</t>
  </si>
  <si>
    <t>Liabilities and shareholders’ equity</t>
  </si>
  <si>
    <t>Current liabilities</t>
  </si>
  <si>
    <t xml:space="preserve">Bank overdrafts and short-term borrowings </t>
  </si>
  <si>
    <t xml:space="preserve">   from financial institutions  </t>
  </si>
  <si>
    <t>Bills of exchange</t>
  </si>
  <si>
    <t xml:space="preserve">Trade and other current payables </t>
  </si>
  <si>
    <t>Accrued expenses</t>
  </si>
  <si>
    <t>Current portion of long-term borrowings</t>
  </si>
  <si>
    <t xml:space="preserve">Current portion of lease liabilities </t>
  </si>
  <si>
    <t>Current portion of debentures</t>
  </si>
  <si>
    <t>Short-term borrowings from related parties</t>
  </si>
  <si>
    <t>Corporate income tax payable</t>
  </si>
  <si>
    <t>Other current financial liabilities</t>
  </si>
  <si>
    <t>Other current liabilities</t>
  </si>
  <si>
    <t>Total current liabilities</t>
  </si>
  <si>
    <t>Non-current liabilities</t>
  </si>
  <si>
    <t>Long-term borrowings</t>
  </si>
  <si>
    <t>Lease liabilities</t>
  </si>
  <si>
    <t>Debentures</t>
  </si>
  <si>
    <t>7, 11</t>
  </si>
  <si>
    <t xml:space="preserve">Deferred tax liabilities </t>
  </si>
  <si>
    <t>Provisions for employee benefits</t>
  </si>
  <si>
    <t xml:space="preserve">
Other non-current financial liabilities</t>
  </si>
  <si>
    <t>11, 15</t>
  </si>
  <si>
    <t>Other non-current liabilities</t>
  </si>
  <si>
    <t>Total non-current liabilities</t>
  </si>
  <si>
    <t>Total liabilities</t>
  </si>
  <si>
    <t xml:space="preserve">Liabilities and shareholders’ equity </t>
  </si>
  <si>
    <t xml:space="preserve">   (Continued)</t>
  </si>
  <si>
    <t>Shareholders’ equity</t>
  </si>
  <si>
    <t xml:space="preserve">Share capital 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</si>
  <si>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</si>
  <si>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</si>
  <si>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</si>
  <si>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Share premium</t>
  </si>
  <si>
    <t xml:space="preserve">   Share premium on ordinary shares</t>
  </si>
  <si>
    <t>Surplus (deficit) from change in shareholders’ equity</t>
  </si>
  <si>
    <t xml:space="preserve">   in subsidiaries and associates</t>
  </si>
  <si>
    <t>Surplus (deficit) from business combination</t>
  </si>
  <si>
    <t xml:space="preserve">   under common control</t>
  </si>
  <si>
    <t xml:space="preserve">Other premium </t>
  </si>
  <si>
    <t>Retained earnings</t>
  </si>
  <si>
    <t xml:space="preserve">   Appropriated</t>
  </si>
  <si>
    <t xml:space="preserve">      Legal reserve</t>
  </si>
  <si>
    <t xml:space="preserve">      Treasury shares reserve</t>
  </si>
  <si>
    <t xml:space="preserve">   Unappropriated</t>
  </si>
  <si>
    <t>Treasury shares</t>
  </si>
  <si>
    <t xml:space="preserve">Subordinated perpetual debentures </t>
  </si>
  <si>
    <t>Other components of shareholders’ equity</t>
  </si>
  <si>
    <t>Equity attributable to owners of the parent</t>
  </si>
  <si>
    <t>Non-controlling interests</t>
  </si>
  <si>
    <t>Total shareholders’ equity</t>
  </si>
  <si>
    <t>Total liabilities and shareholders’ equity</t>
  </si>
  <si>
    <t>Statements of income (Unaudited)</t>
  </si>
  <si>
    <t>Three-month period ended</t>
  </si>
  <si>
    <t>2025</t>
  </si>
  <si>
    <t>2024</t>
  </si>
  <si>
    <t>Income</t>
  </si>
  <si>
    <t xml:space="preserve">Revenue from sale of goods </t>
  </si>
  <si>
    <t>Interest income</t>
  </si>
  <si>
    <t>Dividend income</t>
  </si>
  <si>
    <t>Gains on investments</t>
  </si>
  <si>
    <t>Net foreign exchange gains</t>
  </si>
  <si>
    <t>Other income</t>
  </si>
  <si>
    <t>Total income</t>
  </si>
  <si>
    <t>Expenses</t>
  </si>
  <si>
    <t>Cost of sale of goods</t>
  </si>
  <si>
    <t>Distribution costs</t>
  </si>
  <si>
    <t>Administrative expenses</t>
  </si>
  <si>
    <t xml:space="preserve">(Gain) loss on changes in fair value </t>
  </si>
  <si>
    <t xml:space="preserve">   of biological assets</t>
  </si>
  <si>
    <t>(Reversal of) impairment losses</t>
  </si>
  <si>
    <t>Net foreign exchange loss</t>
  </si>
  <si>
    <t>Finance costs on lease liabilities</t>
  </si>
  <si>
    <t>Other finance costs</t>
  </si>
  <si>
    <t>Total expenses</t>
  </si>
  <si>
    <t>Share of profit of associates and joint ventures</t>
  </si>
  <si>
    <t xml:space="preserve">   accounted for using equity method</t>
  </si>
  <si>
    <t>Profit before income tax expense (income)</t>
  </si>
  <si>
    <t>Income tax expense (income)</t>
  </si>
  <si>
    <t>Profit for the period</t>
  </si>
  <si>
    <t>Profit attributable to:</t>
  </si>
  <si>
    <t xml:space="preserve">   Owners of parent</t>
  </si>
  <si>
    <t xml:space="preserve">   Non-controlling interests</t>
  </si>
  <si>
    <t>Statements of comprehensive income (Unaudited)</t>
  </si>
  <si>
    <t xml:space="preserve">Other comprehensive income </t>
  </si>
  <si>
    <t xml:space="preserve">Items that will be reclassified </t>
  </si>
  <si>
    <t xml:space="preserve">    subsequently to profit or loss</t>
  </si>
  <si>
    <t>Foreign currency translation differences</t>
  </si>
  <si>
    <t>Gains (losses) on cash flow hedges</t>
  </si>
  <si>
    <t>Share of other comprehensive income (expense)</t>
  </si>
  <si>
    <t xml:space="preserve">   of associates and joint ventures accounted for </t>
  </si>
  <si>
    <t xml:space="preserve">   using equity method</t>
  </si>
  <si>
    <t xml:space="preserve">Income tax relating to items that will be </t>
  </si>
  <si>
    <t xml:space="preserve">    reclassified subsequently to profit or loss</t>
  </si>
  <si>
    <t xml:space="preserve">Total items that will be reclassified </t>
  </si>
  <si>
    <t xml:space="preserve">Items that will not be reclassified </t>
  </si>
  <si>
    <t xml:space="preserve">Gain (losses) on equity investments measured at </t>
  </si>
  <si>
    <t xml:space="preserve">   fair value through other comprehensive income</t>
  </si>
  <si>
    <t>Gain (loss) on revaluation of assets</t>
  </si>
  <si>
    <t xml:space="preserve">Gain (losses) on remeasurements of defined </t>
  </si>
  <si>
    <t xml:space="preserve">   benefit plans</t>
  </si>
  <si>
    <t>Share of other comprehensive income (expense) of</t>
  </si>
  <si>
    <t xml:space="preserve">   associates accounted for using equity method</t>
  </si>
  <si>
    <t xml:space="preserve">Income tax relating to items that will not be </t>
  </si>
  <si>
    <t xml:space="preserve">   reclassified subsequently to profit or loss</t>
  </si>
  <si>
    <t xml:space="preserve">Total items that will not be reclassified </t>
  </si>
  <si>
    <t>Other comprehensive income (expense)</t>
  </si>
  <si>
    <t xml:space="preserve">    for the period, net of income tax</t>
  </si>
  <si>
    <t>Total comprehensive income for the period</t>
  </si>
  <si>
    <t>Total comprehensive income attributable to:</t>
  </si>
  <si>
    <t>Six-month period ended</t>
  </si>
  <si>
    <t>Loss from investment exchange</t>
  </si>
  <si>
    <t>Losses on cash flow hedges</t>
  </si>
  <si>
    <t xml:space="preserve">Charoen Pokphand Foods Public Company Limited </t>
  </si>
  <si>
    <t xml:space="preserve">and its Subsidiaries </t>
  </si>
  <si>
    <t>Statements of changes in equity (Unaudited)</t>
  </si>
  <si>
    <t>Consolidated financial statements</t>
  </si>
  <si>
    <t>Surplus (deficit)</t>
  </si>
  <si>
    <t>Deficit from</t>
  </si>
  <si>
    <t>from change in</t>
  </si>
  <si>
    <t>business</t>
  </si>
  <si>
    <t>Total other</t>
  </si>
  <si>
    <t>Equity</t>
  </si>
  <si>
    <t>Issued and</t>
  </si>
  <si>
    <t xml:space="preserve"> shareholders’ equity</t>
  </si>
  <si>
    <t>combination</t>
  </si>
  <si>
    <t xml:space="preserve"> Treasury</t>
  </si>
  <si>
    <t>Subordinated</t>
  </si>
  <si>
    <t xml:space="preserve"> components</t>
  </si>
  <si>
    <t>attributable to</t>
  </si>
  <si>
    <t>Non-</t>
  </si>
  <si>
    <t xml:space="preserve">Total </t>
  </si>
  <si>
    <t>paid-up</t>
  </si>
  <si>
    <t>on ordinary</t>
  </si>
  <si>
    <t xml:space="preserve"> in subsidiaries</t>
  </si>
  <si>
    <t>under</t>
  </si>
  <si>
    <t xml:space="preserve">Other </t>
  </si>
  <si>
    <t>Legal</t>
  </si>
  <si>
    <t>shares</t>
  </si>
  <si>
    <t>Treasury</t>
  </si>
  <si>
    <t xml:space="preserve"> perpetual</t>
  </si>
  <si>
    <t>Translation</t>
  </si>
  <si>
    <t>Cash flow</t>
  </si>
  <si>
    <t>Fair value</t>
  </si>
  <si>
    <t>Revaluation</t>
  </si>
  <si>
    <t xml:space="preserve"> of shareholders’</t>
  </si>
  <si>
    <t>owners of</t>
  </si>
  <si>
    <t>controlling</t>
  </si>
  <si>
    <t>shareholders’</t>
  </si>
  <si>
    <t>share capital</t>
  </si>
  <si>
    <t>and associates</t>
  </si>
  <si>
    <t>common control</t>
  </si>
  <si>
    <t>premium</t>
  </si>
  <si>
    <t>reserve</t>
  </si>
  <si>
    <t xml:space="preserve"> reserves</t>
  </si>
  <si>
    <t>Unappropriated</t>
  </si>
  <si>
    <t xml:space="preserve"> debentures </t>
  </si>
  <si>
    <t>hedges reserve</t>
  </si>
  <si>
    <t>equity</t>
  </si>
  <si>
    <t>the parent</t>
  </si>
  <si>
    <t>interests</t>
  </si>
  <si>
    <t>Six-month period ended 30 June 2024</t>
  </si>
  <si>
    <t>Balance at 1 January 2024</t>
  </si>
  <si>
    <t xml:space="preserve">Transactions with owners, recorded directly in equity </t>
  </si>
  <si>
    <t xml:space="preserve">   Distributions to owners </t>
  </si>
  <si>
    <t xml:space="preserve">   Dividend paid</t>
  </si>
  <si>
    <t xml:space="preserve">   Total distributions to owners </t>
  </si>
  <si>
    <t xml:space="preserve">   Changes in ownership interests in subsidiaries</t>
  </si>
  <si>
    <t xml:space="preserve">   Changes in interests in subsidiaries without a change in control</t>
  </si>
  <si>
    <t xml:space="preserve">   New shares issued by subsidiaries</t>
  </si>
  <si>
    <t xml:space="preserve">   Loss of control in a subsidiary</t>
  </si>
  <si>
    <t xml:space="preserve">   Total changes in ownership interests in subsidiaries</t>
  </si>
  <si>
    <t xml:space="preserve">Total transactions with owners, </t>
  </si>
  <si>
    <t xml:space="preserve">   recorded directly in equity</t>
  </si>
  <si>
    <t>Comprehensive income for the period</t>
  </si>
  <si>
    <t xml:space="preserve">   Profit</t>
  </si>
  <si>
    <t xml:space="preserve">   Other comprehensive income (expense)</t>
  </si>
  <si>
    <t xml:space="preserve">      - Gains (losses) on remeasurements of defined benefit plans</t>
  </si>
  <si>
    <t xml:space="preserve">      - Others</t>
  </si>
  <si>
    <t>Total comprehensive income (expense) for the period</t>
  </si>
  <si>
    <t>Interest and related expenses paid on subordinated</t>
  </si>
  <si>
    <t xml:space="preserve">   perpetual debentures - net of income tax</t>
  </si>
  <si>
    <t>Transfer to retained earnings</t>
  </si>
  <si>
    <t>Balance at 30 June 2024</t>
  </si>
  <si>
    <t xml:space="preserve">controlling </t>
  </si>
  <si>
    <t>Six-month period ended 30 June 2025</t>
  </si>
  <si>
    <t>Balance at 1 January 2025</t>
  </si>
  <si>
    <t xml:space="preserve">   Capital reduced from treasury shares with maturity of</t>
  </si>
  <si>
    <t xml:space="preserve">      redemption period</t>
  </si>
  <si>
    <t xml:space="preserve">   Shares repurchased</t>
  </si>
  <si>
    <t xml:space="preserve">   Put options written on non-controlling interests</t>
  </si>
  <si>
    <t xml:space="preserve">   Deregiteration of subsidiaries</t>
  </si>
  <si>
    <t xml:space="preserve">      - Losses on remeasurements of defined benefit plans</t>
  </si>
  <si>
    <t>Balance at 30 June 2025</t>
  </si>
  <si>
    <t>Separate financial statements</t>
  </si>
  <si>
    <t>Surplus from</t>
  </si>
  <si>
    <t xml:space="preserve"> equity</t>
  </si>
  <si>
    <t xml:space="preserve">                           -</t>
  </si>
  <si>
    <t xml:space="preserve">                                    -</t>
  </si>
  <si>
    <t>Statements of cash flows (Unaudited)</t>
  </si>
  <si>
    <t>Cash flows from operating activities</t>
  </si>
  <si>
    <t xml:space="preserve">Profit for the period </t>
  </si>
  <si>
    <t>Adjustments to reconcile profit to cash receipts</t>
  </si>
  <si>
    <t>Finance costs</t>
  </si>
  <si>
    <t xml:space="preserve">Depreciation </t>
  </si>
  <si>
    <t>Amortisation</t>
  </si>
  <si>
    <t>Depreciation of biological assets</t>
  </si>
  <si>
    <t>(Reversal of) expected credit losses and bad debt</t>
  </si>
  <si>
    <t xml:space="preserve">    for trade and other current receivables</t>
  </si>
  <si>
    <t>Unrealised (gains) losses on exchange rates</t>
  </si>
  <si>
    <t>(Gain) loss on changes in fair value of biological assets</t>
  </si>
  <si>
    <t>(Gains) loss on investment</t>
  </si>
  <si>
    <t xml:space="preserve">Share of profit of associates and joint ventures </t>
  </si>
  <si>
    <t>(Reversal of) losses on inventory devaluation</t>
  </si>
  <si>
    <t xml:space="preserve">(Gain) losses on sale and write-off and </t>
  </si>
  <si>
    <t xml:space="preserve">   (reversal of) impairment of property, </t>
  </si>
  <si>
    <t xml:space="preserve">   plant and equipment, intangible assets</t>
  </si>
  <si>
    <t xml:space="preserve">   and right-of-use assets</t>
  </si>
  <si>
    <t>Cash flows from operating activities (Continued)</t>
  </si>
  <si>
    <t>Changes in operating assets and liabilities</t>
  </si>
  <si>
    <t>Biological assets</t>
  </si>
  <si>
    <t xml:space="preserve">Accrued expenses and other liabilities </t>
  </si>
  <si>
    <t>Provisions for employee benefits (paid) received</t>
  </si>
  <si>
    <t>Taxes paid</t>
  </si>
  <si>
    <t xml:space="preserve">Net cash from operating activities </t>
  </si>
  <si>
    <t>Cash flows from investing activities</t>
  </si>
  <si>
    <t>Effect in cash from loss of control in a subsidiary</t>
  </si>
  <si>
    <t>Payment for acquisition of investments and</t>
  </si>
  <si>
    <t xml:space="preserve">   capital increase</t>
  </si>
  <si>
    <t xml:space="preserve">(Increase) decrease in short-term loans to </t>
  </si>
  <si>
    <t xml:space="preserve">   related parties</t>
  </si>
  <si>
    <t>Proceeds from long-term loan to related party</t>
  </si>
  <si>
    <t xml:space="preserve">Proceeds from sale of property, plant and equipment </t>
  </si>
  <si>
    <t>Payment for acquisition of property</t>
  </si>
  <si>
    <t xml:space="preserve">   plant and equipment </t>
  </si>
  <si>
    <t>Proceeds from sale of other intangible assets</t>
  </si>
  <si>
    <t>Payment for acquisition of other intangible assets</t>
  </si>
  <si>
    <t>Increase in other financial assets</t>
  </si>
  <si>
    <t>Dividends received</t>
  </si>
  <si>
    <t>Interest received</t>
  </si>
  <si>
    <t>Net cash used in investing activities</t>
  </si>
  <si>
    <t>Cash flows from financing activities</t>
  </si>
  <si>
    <t>Payment for acquisition of non-controlling interests</t>
  </si>
  <si>
    <t>Proceeds from issue of share capital in a subsidiary</t>
  </si>
  <si>
    <t>Payment for acquisition of treasury shares</t>
  </si>
  <si>
    <t xml:space="preserve">Increase (decrease) in short-term borrowings from </t>
  </si>
  <si>
    <t xml:space="preserve">   financial institutions</t>
  </si>
  <si>
    <t xml:space="preserve">Increase (decrease) in bills of exchange </t>
  </si>
  <si>
    <t xml:space="preserve">   related parties </t>
  </si>
  <si>
    <t>Proceeds from long-term borrowings from</t>
  </si>
  <si>
    <t>Repayment of long-term borrowings from</t>
  </si>
  <si>
    <t xml:space="preserve">   financial institutions </t>
  </si>
  <si>
    <t>Payment of lease liabilities</t>
  </si>
  <si>
    <t>Proceeds from issue of debentures</t>
  </si>
  <si>
    <t>Repayment of debentures</t>
  </si>
  <si>
    <t>Payment of financial transaction costs</t>
  </si>
  <si>
    <t xml:space="preserve">Dividends paid to shareholders of the Company and </t>
  </si>
  <si>
    <t xml:space="preserve">   non-controlling interests</t>
  </si>
  <si>
    <t>Interest paid</t>
  </si>
  <si>
    <t xml:space="preserve">Net cash from (used in) financing activities  </t>
  </si>
  <si>
    <t>Net increase (decrease) in cash and cash equivalents,</t>
  </si>
  <si>
    <t xml:space="preserve">   before effect of exchange rates</t>
  </si>
  <si>
    <t xml:space="preserve">Effect of exchange rate changes on </t>
  </si>
  <si>
    <t xml:space="preserve">   cash and cash equivalents</t>
  </si>
  <si>
    <t>Net increase (decrease) in cash and cash equivalents</t>
  </si>
  <si>
    <t>Cash and cash equivalents at 1 January</t>
  </si>
  <si>
    <t>Cash and cash equivalents at 30 June</t>
  </si>
  <si>
    <t>Supplemental disclosures of cash flows information:</t>
  </si>
  <si>
    <t>1.</t>
  </si>
  <si>
    <t>These consisted of:</t>
  </si>
  <si>
    <t>Bank overdrafts</t>
  </si>
  <si>
    <t>Net</t>
  </si>
  <si>
    <t>2.</t>
  </si>
  <si>
    <t>Non-cash transaction</t>
  </si>
  <si>
    <r>
      <t>Basic and diluted earnings per share</t>
    </r>
    <r>
      <rPr>
        <b/>
        <i/>
        <sz val="11"/>
        <rFont val="Times New Roman"/>
        <family val="1"/>
      </rPr>
      <t xml:space="preserve"> (in Baht)</t>
    </r>
  </si>
  <si>
    <r>
      <t xml:space="preserve">Basic and diluted earnings per share </t>
    </r>
    <r>
      <rPr>
        <b/>
        <i/>
        <sz val="11"/>
        <rFont val="Times New Roman"/>
        <family val="1"/>
      </rPr>
      <t>(in Baht)</t>
    </r>
  </si>
  <si>
    <t>Consideration paid for acquisition of subsidiary</t>
  </si>
  <si>
    <t xml:space="preserve">      by offsetting the additional paid-in capital against debt (See detail in note 4).</t>
  </si>
  <si>
    <t xml:space="preserve">   Distribution to owners </t>
  </si>
  <si>
    <t xml:space="preserve">   Total distribution to owners </t>
  </si>
  <si>
    <t>2.1 During the six-month period ended 30 June 2025, the Company increased share capital in a subsidiary amounting to Baht 1,803 million</t>
  </si>
  <si>
    <t>2.2 During the six-month period ended 30 June 2025, the Company acquired investment in an associate amounting to Baht 4,200 million</t>
  </si>
  <si>
    <t xml:space="preserve">      by offsetting the share payment against debt (See detail in note 5).</t>
  </si>
  <si>
    <t>(Reversal of) impairment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</si>
</sst>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;\(#,##0\)"/>
    <numFmt numFmtId="167" formatCode="_(* #,##0_);_(* \(#,##0\);_(* &quot;-&quot;??_);_(@_)"/>
    <numFmt numFmtId="168" formatCode="#,##0.0_);\(#,##0.0\)"/>
    <numFmt numFmtId="169" formatCode="0.0%"/>
    <numFmt numFmtId="170" formatCode="#.\ \ "/>
    <numFmt numFmtId="171" formatCode="##.\ \ "/>
    <numFmt numFmtId="172" formatCode="###0_);[Red]\(###0\)"/>
    <numFmt numFmtId="173" formatCode="#,##0.00\ &quot;F&quot;;\-#,##0.00\ &quot;F&quot;"/>
    <numFmt numFmtId="174" formatCode="\ว\ \ด\ด\ด\ด\ &quot;ค.ศ.&quot;\ \ค\ค\ค\ค"/>
    <numFmt numFmtId="175" formatCode="dd\-mmm\-yy_)"/>
    <numFmt numFmtId="176" formatCode="#,##0\ \ ;\(#,##0\)\ ;\—\ \ \ \ "/>
    <numFmt numFmtId="177" formatCode="&quot;฿&quot;\t#,##0_);[Red]\(&quot;฿&quot;\t#,##0\)"/>
    <numFmt numFmtId="178" formatCode="_-* #,##0&quot; F&quot;_-;\-* #,##0&quot; F&quot;_-;_-* &quot;-&quot;&quot; F&quot;_-;_-@_-"/>
    <numFmt numFmtId="179" formatCode="_-* #,##0.00&quot; F&quot;_-;\-* #,##0.00&quot; F&quot;_-;_-* &quot;-&quot;??&quot; F&quot;_-;_-@_-"/>
    <numFmt numFmtId="180" formatCode="0.00_)"/>
    <numFmt numFmtId="181" formatCode="#,##0&quot;£&quot;_);[Red]\(#,##0&quot;£&quot;\)"/>
    <numFmt numFmtId="182" formatCode="_-&quot;$&quot;* #,##0.00_-;\-&quot;$&quot;* #,##0.00_-;_-&quot;$&quot;* &quot;-&quot;??_-;_-@_-"/>
    <numFmt numFmtId="183" formatCode="&quot;?&quot;#,##0.00;\-&quot;?&quot;#,##0.00"/>
    <numFmt numFmtId="184" formatCode="_-&quot;?&quot;* #,##0_-;\-&quot;?&quot;* #,##0_-;_-&quot;?&quot;* &quot;-&quot;_-;_-@_-"/>
    <numFmt numFmtId="185" formatCode="&quot;?&quot;#,##0;[Red]\-&quot;?&quot;#,##0"/>
    <numFmt numFmtId="186" formatCode="&quot;?&quot;#,##0.00;[Red]\-&quot;?&quot;#,##0.00"/>
    <numFmt numFmtId="187" formatCode="_-&quot;$&quot;* #,##0_-;\-&quot;$&quot;* #,##0_-;_-&quot;$&quot;* &quot;-&quot;_-;_-@_-"/>
    <numFmt numFmtId="188" formatCode="&quot;\&quot;#,##0.00;[Red]&quot;\&quot;\-#,##0.00"/>
    <numFmt numFmtId="189" formatCode="&quot;\&quot;#,##0;[Red]&quot;\&quot;\-#,##0"/>
    <numFmt numFmtId="190" formatCode="_-&quot;Dfl.&quot;\ * #,##0.00_-;_-&quot;Dfl.&quot;\ * #,##0.00\-;_-&quot;Dfl.&quot;\ * &quot;-&quot;??_-;_-@_-"/>
    <numFmt numFmtId="191" formatCode="_-* #,##0.00_-;_-* #,##0.00\-;_-* &quot;-&quot;??_-;_-@_-"/>
    <numFmt numFmtId="192" formatCode="_-&quot;?&quot;* #,##0.00_-;\-&quot;?&quot;* #,##0.00_-;_-&quot;?&quot;* &quot;-&quot;??_-;_-@_-"/>
    <numFmt numFmtId="193" formatCode="_-* #,##0_-;_-* #,##0\-;_-* &quot;-&quot;_-;_-@_-"/>
    <numFmt numFmtId="194" formatCode="_-&quot;Dfl.&quot;\ * #,##0_-;_-&quot;Dfl.&quot;\ * #,##0\-;_-&quot;Dfl.&quot;\ * &quot;-&quot;_-;_-@_-"/>
    <numFmt numFmtId="195" formatCode="General_)"/>
    <numFmt numFmtId="196" formatCode="0.000"/>
    <numFmt numFmtId="197" formatCode="#,##0.000_);\(#,##0.000\)"/>
    <numFmt numFmtId="198" formatCode="_(* #,##0.0_);_(* \(#,##0.00\);_(* &quot;-&quot;??_);_(@_)"/>
    <numFmt numFmtId="199" formatCode="&quot;$&quot;#,\);\(&quot;$&quot;#,##0\)"/>
    <numFmt numFmtId="200" formatCode="0.000_)"/>
    <numFmt numFmtId="201" formatCode="&quot;$&quot;\t#,##0_);\(&quot;$&quot;\t#,##0\)"/>
    <numFmt numFmtId="202" formatCode="0."/>
    <numFmt numFmtId="203" formatCode="\t#,##0"/>
    <numFmt numFmtId="204" formatCode="\t#,##0.00_);[Red]\(\t#,##0.00\)"/>
    <numFmt numFmtId="205" formatCode="\60\4\7\:"/>
    <numFmt numFmtId="206" formatCode="&quot;$&quot;#,\);\(&quot;$&quot;#,\)"/>
    <numFmt numFmtId="207" formatCode="&quot;$&quot;#,;\(&quot;$&quot;#,\)"/>
    <numFmt numFmtId="208" formatCode="_-&quot;\&quot;* #,##0_-;\-&quot;\&quot;* #,##0_-;_-&quot;\&quot;* &quot;-&quot;_-;_-@_-"/>
    <numFmt numFmtId="209" formatCode="_-&quot;\&quot;* #,##0.00_-;\-&quot;\&quot;* #,##0.00_-;_-&quot;\&quot;* &quot;-&quot;??_-;_-@_-"/>
    <numFmt numFmtId="210" formatCode="_(&quot;฿&quot;* #,##0.00_);_(&quot;฿&quot;* \(#,##0.00\);_(&quot;฿&quot;* &quot;-&quot;??_);_(@_)"/>
  </numFmts>
  <fonts count="169"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5"/>
      <name val="Angsana New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6"/>
      <name val="CordiaUPC"/>
      <family val="1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Tahoma"/>
      <family val="2"/>
    </font>
    <font>
      <sz val="14"/>
      <name val="AngsanaUPC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indexed="63"/>
      <name val="Calibri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MS Serif"/>
      <family val="1"/>
    </font>
    <font>
      <sz val="11"/>
      <color indexed="62"/>
      <name val="Calibri"/>
      <family val="2"/>
    </font>
    <font>
      <sz val="10"/>
      <color indexed="16"/>
      <name val="MS Serif"/>
      <family val="1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8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0"/>
      <name val="Geneva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Tahoma"/>
      <family val="2"/>
      <charset val="222"/>
    </font>
    <font>
      <b/>
      <sz val="11"/>
      <color indexed="16"/>
      <name val="Times New Roman"/>
      <family val="1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b/>
      <sz val="8"/>
      <color indexed="8"/>
      <name val="Helv"/>
      <family val="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Cambria"/>
      <family val="2"/>
    </font>
    <font>
      <sz val="10"/>
      <name val="MS Sans Serif"/>
      <family val="2"/>
      <charset val="22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Tahoma"/>
      <family val="2"/>
      <charset val="222"/>
    </font>
    <font>
      <b/>
      <sz val="11"/>
      <color indexed="9"/>
      <name val="Calibri"/>
      <family val="2"/>
    </font>
    <font>
      <u/>
      <sz val="14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sz val="12"/>
      <name val="ทsฒำฉ๚ล้"/>
      <charset val="136"/>
    </font>
    <font>
      <sz val="11"/>
      <color indexed="17"/>
      <name val="Tahoma"/>
      <family val="2"/>
    </font>
    <font>
      <sz val="12"/>
      <name val="นูลมรผ"/>
      <charset val="129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2"/>
      <name val="新細明體"/>
      <family val="1"/>
      <charset val="136"/>
    </font>
    <font>
      <sz val="10.5"/>
      <name val="ＭＳ Ｐゴシック"/>
      <family val="3"/>
      <charset val="128"/>
    </font>
    <font>
      <sz val="10"/>
      <name val="Comic Sans MS"/>
      <family val="4"/>
    </font>
    <font>
      <sz val="14"/>
      <name val="?? ??"/>
      <family val="2"/>
    </font>
    <font>
      <u/>
      <sz val="8.4"/>
      <color indexed="12"/>
      <name val="Arial"/>
      <family val="2"/>
    </font>
    <font>
      <sz val="12"/>
      <name val="????"/>
      <family val="2"/>
    </font>
    <font>
      <sz val="11"/>
      <name val="?l?r ?o?S?V?b?N"/>
      <family val="1"/>
    </font>
    <font>
      <b/>
      <sz val="10"/>
      <name val="MS Sans Serif"/>
      <family val="2"/>
      <charset val="222"/>
    </font>
    <font>
      <sz val="9"/>
      <name val="Times New Roman"/>
      <family val="1"/>
    </font>
    <font>
      <sz val="10"/>
      <name val="Courier"/>
      <family val="3"/>
    </font>
    <font>
      <sz val="11"/>
      <name val="Tms Rmn"/>
      <family val="1"/>
    </font>
    <font>
      <b/>
      <sz val="10"/>
      <name val="Tms Rmn"/>
      <family val="1"/>
    </font>
    <font>
      <b/>
      <sz val="12"/>
      <name val="Tahoma"/>
      <family val="2"/>
    </font>
    <font>
      <sz val="10"/>
      <name val="Tahoma"/>
      <family val="2"/>
    </font>
    <font>
      <sz val="8"/>
      <color indexed="12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4"/>
      <name val="Helv"/>
    </font>
    <font>
      <sz val="12"/>
      <name val="Helv"/>
    </font>
    <font>
      <sz val="24"/>
      <name val="Helv"/>
    </font>
    <font>
      <sz val="10"/>
      <name val="MS Sans Serif"/>
      <family val="2"/>
    </font>
    <font>
      <sz val="8"/>
      <name val="Helv"/>
    </font>
    <font>
      <b/>
      <u/>
      <sz val="10"/>
      <name val="Helv"/>
    </font>
    <font>
      <sz val="28"/>
      <name val="Angsana New"/>
      <family val="1"/>
      <charset val="222"/>
    </font>
    <font>
      <sz val="10"/>
      <name val="Helv"/>
      <family val="2"/>
    </font>
    <font>
      <b/>
      <sz val="14"/>
      <name val="Cordia New"/>
      <family val="2"/>
      <charset val="222"/>
    </font>
    <font>
      <b/>
      <sz val="10"/>
      <name val="Tahoma"/>
      <family val="2"/>
    </font>
    <font>
      <sz val="11"/>
      <name val="Terminal"/>
      <family val="3"/>
      <charset val="255"/>
    </font>
    <font>
      <u/>
      <sz val="9"/>
      <color indexed="36"/>
      <name val="ＭＳ Ｐゴシック"/>
      <family val="3"/>
      <charset val="128"/>
    </font>
    <font>
      <u/>
      <sz val="14"/>
      <color indexed="36"/>
      <name val="Cordia New"/>
      <family val="2"/>
    </font>
    <font>
      <sz val="11"/>
      <name val="ตธฟ "/>
      <family val="3"/>
      <charset val="128"/>
    </font>
    <font>
      <sz val="14"/>
      <name val="ＭＳ 明朝"/>
      <family val="1"/>
      <charset val="128"/>
    </font>
    <font>
      <sz val="11"/>
      <name val="ＭＳ Ｐゴシック"/>
      <charset val="128"/>
    </font>
    <font>
      <u/>
      <sz val="9"/>
      <color indexed="12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5"/>
      <name val="Angsana New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ordia New"/>
      <family val="2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ordia New"/>
      <family val="2"/>
    </font>
    <font>
      <sz val="11"/>
      <color rgb="FF00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rgb="FFDC6900"/>
      <name val="Calibri"/>
      <family val="2"/>
      <scheme val="minor"/>
    </font>
    <font>
      <b/>
      <sz val="13"/>
      <color rgb="FFDC6900"/>
      <name val="Calibri"/>
      <family val="2"/>
      <scheme val="minor"/>
    </font>
    <font>
      <b/>
      <sz val="11"/>
      <color rgb="FFDC690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4"/>
      <color rgb="FF000000"/>
      <name val="Cordia New"/>
      <family val="2"/>
    </font>
    <font>
      <sz val="10"/>
      <color rgb="FF000000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5"/>
      <name val="Times New Roman"/>
      <family val="1"/>
    </font>
    <font>
      <b/>
      <sz val="15"/>
      <name val="Times New Roman"/>
      <family val="1"/>
    </font>
    <font>
      <b/>
      <sz val="16"/>
      <name val="Times New Roman"/>
      <family val="1"/>
    </font>
  </fonts>
  <fills count="10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0C4"/>
      </patternFill>
    </fill>
    <fill>
      <patternFill patternType="solid">
        <fgColor rgb="FFFFF0CB"/>
      </patternFill>
    </fill>
    <fill>
      <patternFill patternType="solid">
        <fgColor rgb="FFEBC7C5"/>
      </patternFill>
    </fill>
    <fill>
      <patternFill patternType="solid">
        <fgColor rgb="FFF9E3E7"/>
      </patternFill>
    </fill>
    <fill>
      <patternFill patternType="solid">
        <fgColor rgb="FFF4CACA"/>
      </patternFill>
    </fill>
    <fill>
      <patternFill patternType="solid">
        <fgColor rgb="FFF8D5D1"/>
      </patternFill>
    </fill>
    <fill>
      <patternFill patternType="solid">
        <fgColor rgb="FFFFC28A"/>
      </patternFill>
    </fill>
    <fill>
      <patternFill patternType="solid">
        <fgColor rgb="FFFEE198"/>
      </patternFill>
    </fill>
    <fill>
      <patternFill patternType="solid">
        <fgColor rgb="FFD88F8C"/>
      </patternFill>
    </fill>
    <fill>
      <patternFill patternType="solid">
        <fgColor rgb="FFF3C7CF"/>
      </patternFill>
    </fill>
    <fill>
      <patternFill patternType="solid">
        <fgColor rgb="FFEA9595"/>
      </patternFill>
    </fill>
    <fill>
      <patternFill patternType="solid">
        <fgColor rgb="FFF2ABA4"/>
      </patternFill>
    </fill>
    <fill>
      <patternFill patternType="solid">
        <fgColor rgb="FFFFA450"/>
      </patternFill>
    </fill>
    <fill>
      <patternFill patternType="solid">
        <fgColor rgb="FFFFD365"/>
      </patternFill>
    </fill>
    <fill>
      <patternFill patternType="solid">
        <fgColor rgb="FFC55853"/>
      </patternFill>
    </fill>
    <fill>
      <patternFill patternType="solid">
        <fgColor rgb="FFEDACB7"/>
      </patternFill>
    </fill>
    <fill>
      <patternFill patternType="solid">
        <fgColor rgb="FFDF6161"/>
      </patternFill>
    </fill>
    <fill>
      <patternFill patternType="solid">
        <fgColor rgb="FFEC8277"/>
      </patternFill>
    </fill>
    <fill>
      <patternFill patternType="solid">
        <fgColor rgb="FFDC6900"/>
      </patternFill>
    </fill>
    <fill>
      <patternFill patternType="solid">
        <fgColor rgb="FFFFB600"/>
      </patternFill>
    </fill>
    <fill>
      <patternFill patternType="solid">
        <fgColor rgb="FF602320"/>
      </patternFill>
    </fill>
    <fill>
      <patternFill patternType="solid">
        <fgColor rgb="FFE27588"/>
      </patternFill>
    </fill>
    <fill>
      <patternFill patternType="solid">
        <fgColor rgb="FFA32020"/>
      </patternFill>
    </fill>
    <fill>
      <patternFill patternType="solid">
        <fgColor rgb="FFE0301E"/>
      </patternFill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DC6900"/>
      </bottom>
      <diagonal/>
    </border>
    <border>
      <left/>
      <right/>
      <top/>
      <bottom style="thick">
        <color rgb="FFFFB36D"/>
      </bottom>
      <diagonal/>
    </border>
    <border>
      <left/>
      <right/>
      <top/>
      <bottom style="medium">
        <color rgb="FFFFA450"/>
      </bottom>
      <diagonal/>
    </border>
    <border>
      <left/>
      <right/>
      <top style="thin">
        <color rgb="FFDC6900"/>
      </top>
      <bottom style="double">
        <color rgb="FFDC69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555">
    <xf numFmtId="0" fontId="0" fillId="0" borderId="0"/>
    <xf numFmtId="0" fontId="4" fillId="0" borderId="0"/>
    <xf numFmtId="190" fontId="4" fillId="0" borderId="0" applyFont="0" applyFill="0" applyBorder="0" applyAlignment="0" applyProtection="0"/>
    <xf numFmtId="0" fontId="99" fillId="0" borderId="0"/>
    <xf numFmtId="191" fontId="4" fillId="0" borderId="0" applyFont="0" applyFill="0" applyBorder="0" applyAlignment="0" applyProtection="0"/>
    <xf numFmtId="0" fontId="100" fillId="0" borderId="0" applyNumberFormat="0" applyFill="0" applyBorder="0" applyAlignment="0" applyProtection="0">
      <alignment vertical="top"/>
      <protection locked="0"/>
    </xf>
    <xf numFmtId="164" fontId="29" fillId="0" borderId="0" applyFont="0" applyFill="0" applyBorder="0" applyAlignment="0" applyProtection="0"/>
    <xf numFmtId="184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93" fontId="4" fillId="0" borderId="0" applyFont="0" applyFill="0" applyBorder="0" applyAlignment="0" applyProtection="0"/>
    <xf numFmtId="164" fontId="101" fillId="0" borderId="0" applyFont="0" applyFill="0" applyBorder="0" applyAlignment="0" applyProtection="0"/>
    <xf numFmtId="0" fontId="99" fillId="0" borderId="0"/>
    <xf numFmtId="194" fontId="4" fillId="0" borderId="0" applyFont="0" applyFill="0" applyBorder="0" applyAlignment="0" applyProtection="0"/>
    <xf numFmtId="189" fontId="102" fillId="0" borderId="0" applyFont="0" applyFill="0" applyBorder="0" applyAlignment="0" applyProtection="0"/>
    <xf numFmtId="188" fontId="102" fillId="0" borderId="0" applyFont="0" applyFill="0" applyBorder="0" applyAlignment="0" applyProtection="0"/>
    <xf numFmtId="0" fontId="102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43" fontId="25" fillId="0" borderId="1">
      <alignment horizontal="right" vertical="center"/>
    </xf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9" fontId="29" fillId="0" borderId="0"/>
    <xf numFmtId="0" fontId="30" fillId="0" borderId="2">
      <alignment horizontal="center"/>
    </xf>
    <xf numFmtId="0" fontId="31" fillId="0" borderId="0"/>
    <xf numFmtId="0" fontId="31" fillId="0" borderId="3" applyFill="0">
      <alignment horizontal="center"/>
      <protection locked="0"/>
    </xf>
    <xf numFmtId="0" fontId="30" fillId="0" borderId="0" applyFill="0">
      <alignment horizontal="center"/>
      <protection locked="0"/>
    </xf>
    <xf numFmtId="0" fontId="30" fillId="16" borderId="0"/>
    <xf numFmtId="0" fontId="30" fillId="0" borderId="0">
      <protection locked="0"/>
    </xf>
    <xf numFmtId="0" fontId="30" fillId="0" borderId="0"/>
    <xf numFmtId="170" fontId="30" fillId="0" borderId="0"/>
    <xf numFmtId="171" fontId="30" fillId="0" borderId="0"/>
    <xf numFmtId="0" fontId="31" fillId="17" borderId="0">
      <alignment horizontal="right"/>
    </xf>
    <xf numFmtId="0" fontId="30" fillId="0" borderId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21" borderId="0" applyNumberFormat="0" applyBorder="0" applyAlignment="0" applyProtection="0"/>
    <xf numFmtId="0" fontId="32" fillId="22" borderId="4" applyNumberFormat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4" fillId="22" borderId="5" applyNumberFormat="0" applyAlignment="0" applyProtection="0"/>
    <xf numFmtId="5" fontId="103" fillId="0" borderId="6" applyAlignment="0" applyProtection="0"/>
    <xf numFmtId="172" fontId="4" fillId="0" borderId="0" applyFill="0" applyBorder="0" applyAlignment="0"/>
    <xf numFmtId="195" fontId="104" fillId="0" borderId="0" applyFill="0" applyBorder="0" applyAlignment="0"/>
    <xf numFmtId="196" fontId="104" fillId="0" borderId="0" applyFill="0" applyBorder="0" applyAlignment="0"/>
    <xf numFmtId="168" fontId="105" fillId="0" borderId="0" applyFill="0" applyBorder="0" applyAlignment="0"/>
    <xf numFmtId="197" fontId="105" fillId="0" borderId="0" applyFill="0" applyBorder="0" applyAlignment="0"/>
    <xf numFmtId="198" fontId="104" fillId="0" borderId="0" applyFill="0" applyBorder="0" applyAlignment="0"/>
    <xf numFmtId="199" fontId="105" fillId="0" borderId="0" applyFill="0" applyBorder="0" applyAlignment="0"/>
    <xf numFmtId="195" fontId="104" fillId="0" borderId="0" applyFill="0" applyBorder="0" applyAlignment="0"/>
    <xf numFmtId="0" fontId="35" fillId="22" borderId="5" applyNumberFormat="0" applyAlignment="0" applyProtection="0"/>
    <xf numFmtId="0" fontId="35" fillId="22" borderId="5" applyNumberFormat="0" applyAlignment="0" applyProtection="0"/>
    <xf numFmtId="0" fontId="36" fillId="23" borderId="7" applyNumberFormat="0" applyAlignment="0" applyProtection="0"/>
    <xf numFmtId="0" fontId="36" fillId="23" borderId="7" applyNumberFormat="0" applyAlignment="0" applyProtection="0"/>
    <xf numFmtId="43" fontId="4" fillId="0" borderId="0" applyFont="0" applyFill="0" applyBorder="0" applyAlignment="0" applyProtection="0"/>
    <xf numFmtId="200" fontId="106" fillId="0" borderId="0"/>
    <xf numFmtId="200" fontId="106" fillId="0" borderId="0"/>
    <xf numFmtId="200" fontId="106" fillId="0" borderId="0"/>
    <xf numFmtId="200" fontId="106" fillId="0" borderId="0"/>
    <xf numFmtId="200" fontId="106" fillId="0" borderId="0"/>
    <xf numFmtId="200" fontId="106" fillId="0" borderId="0"/>
    <xf numFmtId="200" fontId="106" fillId="0" borderId="0"/>
    <xf numFmtId="200" fontId="106" fillId="0" borderId="0"/>
    <xf numFmtId="198" fontId="10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3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131" fillId="0" borderId="0" applyFont="0" applyFill="0" applyBorder="0" applyAlignment="0" applyProtection="0"/>
    <xf numFmtId="173" fontId="29" fillId="0" borderId="0"/>
    <xf numFmtId="3" fontId="4" fillId="0" borderId="0" applyFont="0" applyFill="0" applyBorder="0" applyAlignment="0" applyProtection="0"/>
    <xf numFmtId="0" fontId="37" fillId="0" borderId="0" applyNumberFormat="0" applyAlignment="0">
      <alignment horizontal="left"/>
    </xf>
    <xf numFmtId="0" fontId="107" fillId="0" borderId="0"/>
    <xf numFmtId="0" fontId="107" fillId="0" borderId="0"/>
    <xf numFmtId="195" fontId="104" fillId="0" borderId="0" applyFont="0" applyFill="0" applyBorder="0" applyAlignment="0" applyProtection="0"/>
    <xf numFmtId="174" fontId="29" fillId="0" borderId="0" applyFont="0" applyFill="0" applyBorder="0" applyAlignment="0" applyProtection="0"/>
    <xf numFmtId="175" fontId="29" fillId="0" borderId="0"/>
    <xf numFmtId="201" fontId="4" fillId="0" borderId="0"/>
    <xf numFmtId="0" fontId="19" fillId="24" borderId="0" applyNumberFormat="0" applyFont="0" applyFill="0" applyBorder="0" applyProtection="0">
      <alignment horizontal="left"/>
    </xf>
    <xf numFmtId="0" fontId="4" fillId="0" borderId="0" applyFont="0" applyFill="0" applyBorder="0" applyAlignment="0" applyProtection="0"/>
    <xf numFmtId="14" fontId="58" fillId="0" borderId="0" applyFill="0" applyBorder="0" applyAlignment="0"/>
    <xf numFmtId="38" fontId="73" fillId="0" borderId="8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9" fontId="29" fillId="0" borderId="0"/>
    <xf numFmtId="0" fontId="38" fillId="7" borderId="5" applyNumberFormat="0" applyAlignment="0" applyProtection="0"/>
    <xf numFmtId="198" fontId="104" fillId="0" borderId="0" applyFill="0" applyBorder="0" applyAlignment="0"/>
    <xf numFmtId="195" fontId="104" fillId="0" borderId="0" applyFill="0" applyBorder="0" applyAlignment="0"/>
    <xf numFmtId="198" fontId="104" fillId="0" borderId="0" applyFill="0" applyBorder="0" applyAlignment="0"/>
    <xf numFmtId="199" fontId="105" fillId="0" borderId="0" applyFill="0" applyBorder="0" applyAlignment="0"/>
    <xf numFmtId="195" fontId="104" fillId="0" borderId="0" applyFill="0" applyBorder="0" applyAlignment="0"/>
    <xf numFmtId="0" fontId="39" fillId="0" borderId="0" applyNumberFormat="0" applyAlignment="0">
      <alignment horizontal="left"/>
    </xf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2" fontId="4" fillId="0" borderId="0" applyFont="0" applyFill="0" applyBorder="0" applyAlignment="0" applyProtection="0"/>
    <xf numFmtId="176" fontId="6" fillId="0" borderId="0">
      <alignment horizontal="right"/>
    </xf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38" fontId="44" fillId="24" borderId="0" applyNumberFormat="0" applyBorder="0" applyAlignment="0" applyProtection="0"/>
    <xf numFmtId="0" fontId="45" fillId="4" borderId="0" applyNumberFormat="0" applyBorder="0" applyAlignment="0" applyProtection="0"/>
    <xf numFmtId="0" fontId="46" fillId="0" borderId="10" applyNumberFormat="0" applyAlignment="0" applyProtection="0">
      <alignment horizontal="left" vertical="center"/>
    </xf>
    <xf numFmtId="0" fontId="46" fillId="0" borderId="11">
      <alignment horizontal="left" vertical="center"/>
    </xf>
    <xf numFmtId="202" fontId="108" fillId="25" borderId="0">
      <alignment horizontal="left" vertical="top"/>
    </xf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09" fillId="25" borderId="0">
      <alignment horizontal="left" wrapText="1"/>
    </xf>
    <xf numFmtId="185" fontId="4" fillId="0" borderId="0" applyBorder="0" applyAlignment="0"/>
    <xf numFmtId="10" fontId="44" fillId="25" borderId="2" applyNumberFormat="0" applyBorder="0" applyAlignment="0" applyProtection="0"/>
    <xf numFmtId="0" fontId="50" fillId="7" borderId="5" applyNumberFormat="0" applyAlignment="0" applyProtection="0"/>
    <xf numFmtId="0" fontId="50" fillId="7" borderId="5" applyNumberFormat="0" applyAlignment="0" applyProtection="0"/>
    <xf numFmtId="203" fontId="4" fillId="0" borderId="0"/>
    <xf numFmtId="169" fontId="110" fillId="0" borderId="0"/>
    <xf numFmtId="38" fontId="111" fillId="0" borderId="0"/>
    <xf numFmtId="38" fontId="112" fillId="0" borderId="0"/>
    <xf numFmtId="38" fontId="113" fillId="0" borderId="0"/>
    <xf numFmtId="38" fontId="12" fillId="0" borderId="0"/>
    <xf numFmtId="0" fontId="6" fillId="0" borderId="0"/>
    <xf numFmtId="0" fontId="6" fillId="0" borderId="0"/>
    <xf numFmtId="0" fontId="18" fillId="0" borderId="0" applyNumberFormat="0" applyFont="0" applyFill="0" applyBorder="0" applyProtection="0">
      <alignment horizontal="left" vertical="center"/>
    </xf>
    <xf numFmtId="198" fontId="104" fillId="0" borderId="0" applyFill="0" applyBorder="0" applyAlignment="0"/>
    <xf numFmtId="195" fontId="104" fillId="0" borderId="0" applyFill="0" applyBorder="0" applyAlignment="0"/>
    <xf numFmtId="198" fontId="104" fillId="0" borderId="0" applyFill="0" applyBorder="0" applyAlignment="0"/>
    <xf numFmtId="199" fontId="105" fillId="0" borderId="0" applyFill="0" applyBorder="0" applyAlignment="0"/>
    <xf numFmtId="195" fontId="104" fillId="0" borderId="0" applyFill="0" applyBorder="0" applyAlignment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114" fillId="0" borderId="0"/>
    <xf numFmtId="0" fontId="115" fillId="0" borderId="0"/>
    <xf numFmtId="0" fontId="114" fillId="0" borderId="0"/>
    <xf numFmtId="0" fontId="115" fillId="0" borderId="0"/>
    <xf numFmtId="0" fontId="116" fillId="0" borderId="0"/>
    <xf numFmtId="177" fontId="21" fillId="0" borderId="0" applyFont="0" applyFill="0" applyBorder="0" applyAlignment="0" applyProtection="0"/>
    <xf numFmtId="38" fontId="117" fillId="0" borderId="0" applyFont="0" applyFill="0" applyBorder="0" applyAlignment="0" applyProtection="0"/>
    <xf numFmtId="40" fontId="117" fillId="0" borderId="0" applyFont="0" applyFill="0" applyBorder="0" applyAlignment="0" applyProtection="0"/>
    <xf numFmtId="6" fontId="117" fillId="0" borderId="0" applyFont="0" applyFill="0" applyBorder="0" applyAlignment="0" applyProtection="0"/>
    <xf numFmtId="8" fontId="117" fillId="0" borderId="0" applyFont="0" applyFill="0" applyBorder="0" applyAlignment="0" applyProtection="0"/>
    <xf numFmtId="178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0" fontId="53" fillId="26" borderId="0" applyNumberFormat="0" applyBorder="0" applyAlignment="0" applyProtection="0"/>
    <xf numFmtId="0" fontId="53" fillId="26" borderId="0" applyNumberFormat="0" applyBorder="0" applyAlignment="0" applyProtection="0"/>
    <xf numFmtId="37" fontId="54" fillId="0" borderId="0"/>
    <xf numFmtId="0" fontId="114" fillId="0" borderId="0"/>
    <xf numFmtId="0" fontId="115" fillId="0" borderId="0"/>
    <xf numFmtId="0" fontId="115" fillId="0" borderId="0"/>
    <xf numFmtId="180" fontId="55" fillId="0" borderId="0"/>
    <xf numFmtId="0" fontId="4" fillId="0" borderId="0"/>
    <xf numFmtId="0" fontId="107" fillId="0" borderId="0"/>
    <xf numFmtId="0" fontId="98" fillId="0" borderId="0"/>
    <xf numFmtId="0" fontId="131" fillId="0" borderId="0"/>
    <xf numFmtId="0" fontId="131" fillId="0" borderId="0"/>
    <xf numFmtId="0" fontId="131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1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20" fillId="0" borderId="0"/>
    <xf numFmtId="0" fontId="4" fillId="0" borderId="0"/>
    <xf numFmtId="0" fontId="133" fillId="0" borderId="0"/>
    <xf numFmtId="0" fontId="4" fillId="0" borderId="0"/>
    <xf numFmtId="0" fontId="131" fillId="0" borderId="0"/>
    <xf numFmtId="0" fontId="4" fillId="0" borderId="0"/>
    <xf numFmtId="204" fontId="4" fillId="0" borderId="0"/>
    <xf numFmtId="0" fontId="4" fillId="27" borderId="16" applyNumberFormat="0" applyFont="0" applyAlignment="0" applyProtection="0"/>
    <xf numFmtId="0" fontId="4" fillId="27" borderId="16" applyNumberFormat="0" applyFont="0" applyAlignment="0" applyProtection="0"/>
    <xf numFmtId="0" fontId="4" fillId="27" borderId="16" applyNumberFormat="0" applyFont="0" applyAlignment="0" applyProtection="0"/>
    <xf numFmtId="0" fontId="4" fillId="27" borderId="16" applyNumberFormat="0" applyFont="0" applyAlignment="0" applyProtection="0"/>
    <xf numFmtId="0" fontId="56" fillId="22" borderId="4" applyNumberFormat="0" applyAlignment="0" applyProtection="0"/>
    <xf numFmtId="0" fontId="56" fillId="22" borderId="4" applyNumberFormat="0" applyAlignment="0" applyProtection="0"/>
    <xf numFmtId="40" fontId="14" fillId="28" borderId="0">
      <alignment horizontal="right"/>
    </xf>
    <xf numFmtId="0" fontId="57" fillId="28" borderId="17"/>
    <xf numFmtId="0" fontId="118" fillId="0" borderId="0">
      <alignment horizontal="center"/>
    </xf>
    <xf numFmtId="0" fontId="119" fillId="0" borderId="0">
      <alignment horizontal="center"/>
    </xf>
    <xf numFmtId="197" fontId="105" fillId="0" borderId="0" applyFont="0" applyFill="0" applyBorder="0" applyAlignment="0" applyProtection="0"/>
    <xf numFmtId="205" fontId="10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117" fillId="0" borderId="18" applyNumberFormat="0" applyBorder="0"/>
    <xf numFmtId="3" fontId="120" fillId="0" borderId="0" applyNumberFormat="0" applyFill="0" applyBorder="0" applyAlignment="0" applyProtection="0"/>
    <xf numFmtId="198" fontId="104" fillId="0" borderId="0" applyFill="0" applyBorder="0" applyAlignment="0"/>
    <xf numFmtId="195" fontId="104" fillId="0" borderId="0" applyFill="0" applyBorder="0" applyAlignment="0"/>
    <xf numFmtId="198" fontId="104" fillId="0" borderId="0" applyFill="0" applyBorder="0" applyAlignment="0"/>
    <xf numFmtId="199" fontId="105" fillId="0" borderId="0" applyFill="0" applyBorder="0" applyAlignment="0"/>
    <xf numFmtId="195" fontId="104" fillId="0" borderId="0" applyFill="0" applyBorder="0" applyAlignment="0"/>
    <xf numFmtId="0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103" fillId="0" borderId="3">
      <alignment horizontal="center"/>
    </xf>
    <xf numFmtId="3" fontId="73" fillId="0" borderId="0" applyFont="0" applyFill="0" applyBorder="0" applyAlignment="0" applyProtection="0"/>
    <xf numFmtId="0" fontId="73" fillId="29" borderId="0" applyNumberFormat="0" applyFont="0" applyBorder="0" applyAlignment="0" applyProtection="0"/>
    <xf numFmtId="37" fontId="13" fillId="0" borderId="0"/>
    <xf numFmtId="1" fontId="4" fillId="0" borderId="19" applyNumberFormat="0" applyFill="0" applyAlignment="0" applyProtection="0">
      <alignment horizontal="center" vertical="center"/>
    </xf>
    <xf numFmtId="181" fontId="4" fillId="0" borderId="0" applyNumberFormat="0" applyFill="0" applyBorder="0" applyAlignment="0" applyProtection="0">
      <alignment horizontal="left"/>
    </xf>
    <xf numFmtId="4" fontId="58" fillId="30" borderId="4" applyNumberFormat="0" applyProtection="0">
      <alignment vertical="center"/>
    </xf>
    <xf numFmtId="4" fontId="59" fillId="30" borderId="4" applyNumberFormat="0" applyProtection="0">
      <alignment vertical="center"/>
    </xf>
    <xf numFmtId="4" fontId="58" fillId="30" borderId="4" applyNumberFormat="0" applyProtection="0">
      <alignment horizontal="left" vertical="center" indent="1"/>
    </xf>
    <xf numFmtId="4" fontId="58" fillId="30" borderId="4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4" fontId="58" fillId="32" borderId="4" applyNumberFormat="0" applyProtection="0">
      <alignment horizontal="right" vertical="center"/>
    </xf>
    <xf numFmtId="4" fontId="58" fillId="33" borderId="4" applyNumberFormat="0" applyProtection="0">
      <alignment horizontal="right" vertical="center"/>
    </xf>
    <xf numFmtId="4" fontId="58" fillId="34" borderId="4" applyNumberFormat="0" applyProtection="0">
      <alignment horizontal="right" vertical="center"/>
    </xf>
    <xf numFmtId="4" fontId="58" fillId="35" borderId="4" applyNumberFormat="0" applyProtection="0">
      <alignment horizontal="right" vertical="center"/>
    </xf>
    <xf numFmtId="4" fontId="58" fillId="36" borderId="4" applyNumberFormat="0" applyProtection="0">
      <alignment horizontal="right" vertical="center"/>
    </xf>
    <xf numFmtId="4" fontId="58" fillId="37" borderId="4" applyNumberFormat="0" applyProtection="0">
      <alignment horizontal="right" vertical="center"/>
    </xf>
    <xf numFmtId="4" fontId="58" fillId="38" borderId="4" applyNumberFormat="0" applyProtection="0">
      <alignment horizontal="right" vertical="center"/>
    </xf>
    <xf numFmtId="4" fontId="58" fillId="39" borderId="4" applyNumberFormat="0" applyProtection="0">
      <alignment horizontal="right" vertical="center"/>
    </xf>
    <xf numFmtId="4" fontId="58" fillId="40" borderId="4" applyNumberFormat="0" applyProtection="0">
      <alignment horizontal="right" vertical="center"/>
    </xf>
    <xf numFmtId="4" fontId="60" fillId="41" borderId="4" applyNumberFormat="0" applyProtection="0">
      <alignment horizontal="left" vertical="center" indent="1"/>
    </xf>
    <xf numFmtId="4" fontId="58" fillId="42" borderId="20" applyNumberFormat="0" applyProtection="0">
      <alignment horizontal="left" vertical="center" indent="1"/>
    </xf>
    <xf numFmtId="4" fontId="61" fillId="43" borderId="0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4" fontId="58" fillId="42" borderId="4" applyNumberFormat="0" applyProtection="0">
      <alignment horizontal="left" vertical="center" indent="1"/>
    </xf>
    <xf numFmtId="4" fontId="58" fillId="44" borderId="4" applyNumberFormat="0" applyProtection="0">
      <alignment horizontal="left" vertical="center" indent="1"/>
    </xf>
    <xf numFmtId="0" fontId="4" fillId="44" borderId="4" applyNumberFormat="0" applyProtection="0">
      <alignment horizontal="left" vertical="center" indent="1"/>
    </xf>
    <xf numFmtId="0" fontId="4" fillId="44" borderId="4" applyNumberFormat="0" applyProtection="0">
      <alignment horizontal="left" vertical="center" indent="1"/>
    </xf>
    <xf numFmtId="0" fontId="4" fillId="45" borderId="4" applyNumberFormat="0" applyProtection="0">
      <alignment horizontal="left" vertical="center" indent="1"/>
    </xf>
    <xf numFmtId="0" fontId="4" fillId="45" borderId="4" applyNumberFormat="0" applyProtection="0">
      <alignment horizontal="left" vertical="center" indent="1"/>
    </xf>
    <xf numFmtId="0" fontId="4" fillId="24" borderId="4" applyNumberFormat="0" applyProtection="0">
      <alignment horizontal="left" vertical="center" indent="1"/>
    </xf>
    <xf numFmtId="0" fontId="4" fillId="24" borderId="4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4" fontId="58" fillId="25" borderId="4" applyNumberFormat="0" applyProtection="0">
      <alignment vertical="center"/>
    </xf>
    <xf numFmtId="4" fontId="59" fillId="25" borderId="4" applyNumberFormat="0" applyProtection="0">
      <alignment vertical="center"/>
    </xf>
    <xf numFmtId="4" fontId="58" fillId="25" borderId="4" applyNumberFormat="0" applyProtection="0">
      <alignment horizontal="left" vertical="center" indent="1"/>
    </xf>
    <xf numFmtId="4" fontId="58" fillId="25" borderId="4" applyNumberFormat="0" applyProtection="0">
      <alignment horizontal="left" vertical="center" indent="1"/>
    </xf>
    <xf numFmtId="4" fontId="58" fillId="42" borderId="4" applyNumberFormat="0" applyProtection="0">
      <alignment horizontal="right" vertical="center"/>
    </xf>
    <xf numFmtId="4" fontId="59" fillId="42" borderId="4" applyNumberFormat="0" applyProtection="0">
      <alignment horizontal="right" vertical="center"/>
    </xf>
    <xf numFmtId="0" fontId="4" fillId="31" borderId="4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0" fontId="62" fillId="0" borderId="0"/>
    <xf numFmtId="4" fontId="63" fillId="42" borderId="4" applyNumberFormat="0" applyProtection="0">
      <alignment horizontal="right" vertical="center"/>
    </xf>
    <xf numFmtId="38" fontId="18" fillId="0" borderId="0" applyNumberFormat="0" applyFont="0" applyFill="0" applyBorder="0" applyAlignment="0"/>
    <xf numFmtId="0" fontId="64" fillId="3" borderId="0" applyNumberFormat="0" applyBorder="0" applyAlignment="0" applyProtection="0"/>
    <xf numFmtId="39" fontId="121" fillId="0" borderId="0"/>
    <xf numFmtId="164" fontId="4" fillId="0" borderId="0" applyFont="0" applyFill="0" applyBorder="0" applyAlignment="0" applyProtection="0"/>
    <xf numFmtId="0" fontId="122" fillId="0" borderId="0" applyNumberFormat="0" applyFont="0" applyBorder="0"/>
    <xf numFmtId="0" fontId="123" fillId="25" borderId="0">
      <alignment wrapText="1"/>
    </xf>
    <xf numFmtId="40" fontId="65" fillId="0" borderId="0" applyBorder="0">
      <alignment horizontal="right"/>
    </xf>
    <xf numFmtId="0" fontId="124" fillId="0" borderId="0" applyBorder="0" applyAlignment="0"/>
    <xf numFmtId="49" fontId="58" fillId="0" borderId="0" applyFill="0" applyBorder="0" applyAlignment="0"/>
    <xf numFmtId="206" fontId="105" fillId="0" borderId="0" applyFill="0" applyBorder="0" applyAlignment="0"/>
    <xf numFmtId="207" fontId="105" fillId="0" borderId="0" applyFill="0" applyBorder="0" applyAlignment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9" applyNumberFormat="0" applyFill="0" applyAlignment="0" applyProtection="0"/>
    <xf numFmtId="0" fontId="67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12" applyNumberFormat="0" applyFill="0" applyAlignment="0" applyProtection="0"/>
    <xf numFmtId="0" fontId="70" fillId="0" borderId="13" applyNumberFormat="0" applyFill="0" applyAlignment="0" applyProtection="0"/>
    <xf numFmtId="0" fontId="71" fillId="0" borderId="14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6" fontId="73" fillId="0" borderId="0" applyFont="0" applyFill="0" applyBorder="0" applyAlignment="0" applyProtection="0"/>
    <xf numFmtId="0" fontId="74" fillId="0" borderId="15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2" fillId="0" borderId="0" applyNumberFormat="0" applyFont="0" applyFill="0" applyBorder="0" applyProtection="0">
      <alignment horizontal="center" vertical="center" wrapText="1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77" fillId="23" borderId="7" applyNumberFormat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41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23" borderId="7" applyNumberFormat="0" applyAlignment="0" applyProtection="0"/>
    <xf numFmtId="0" fontId="80" fillId="0" borderId="15" applyNumberFormat="0" applyFill="0" applyAlignment="0" applyProtection="0"/>
    <xf numFmtId="0" fontId="81" fillId="3" borderId="0" applyNumberFormat="0" applyBorder="0" applyAlignment="0" applyProtection="0"/>
    <xf numFmtId="0" fontId="82" fillId="22" borderId="4" applyNumberFormat="0" applyAlignment="0" applyProtection="0"/>
    <xf numFmtId="0" fontId="83" fillId="22" borderId="5" applyNumberFormat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82" fontId="87" fillId="0" borderId="0" applyFont="0" applyFill="0" applyBorder="0" applyAlignment="0" applyProtection="0"/>
    <xf numFmtId="0" fontId="88" fillId="4" borderId="0" applyNumberFormat="0" applyBorder="0" applyAlignment="0" applyProtection="0"/>
    <xf numFmtId="0" fontId="126" fillId="0" borderId="0" applyNumberFormat="0" applyFill="0" applyBorder="0" applyAlignment="0" applyProtection="0">
      <alignment vertical="top"/>
      <protection locked="0"/>
    </xf>
    <xf numFmtId="9" fontId="89" fillId="0" borderId="0" applyFont="0" applyFill="0" applyBorder="0" applyAlignment="0" applyProtection="0"/>
    <xf numFmtId="0" fontId="4" fillId="0" borderId="0"/>
    <xf numFmtId="0" fontId="90" fillId="7" borderId="5" applyNumberFormat="0" applyAlignment="0" applyProtection="0"/>
    <xf numFmtId="0" fontId="91" fillId="26" borderId="0" applyNumberFormat="0" applyBorder="0" applyAlignment="0" applyProtection="0"/>
    <xf numFmtId="0" fontId="92" fillId="0" borderId="9" applyNumberFormat="0" applyFill="0" applyAlignment="0" applyProtection="0"/>
    <xf numFmtId="6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183" fontId="29" fillId="0" borderId="0" applyFont="0" applyFill="0" applyBorder="0" applyAlignment="0" applyProtection="0"/>
    <xf numFmtId="184" fontId="29" fillId="0" borderId="0" applyFont="0" applyFill="0" applyBorder="0" applyAlignment="0" applyProtection="0"/>
    <xf numFmtId="208" fontId="127" fillId="0" borderId="0" applyFont="0" applyFill="0" applyBorder="0" applyAlignment="0" applyProtection="0"/>
    <xf numFmtId="209" fontId="127" fillId="0" borderId="0" applyFont="0" applyFill="0" applyBorder="0" applyAlignment="0" applyProtection="0"/>
    <xf numFmtId="185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89" fillId="0" borderId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20" fillId="27" borderId="16" applyNumberFormat="0" applyFont="0" applyAlignment="0" applyProtection="0"/>
    <xf numFmtId="0" fontId="20" fillId="27" borderId="16" applyNumberFormat="0" applyFont="0" applyAlignment="0" applyProtection="0"/>
    <xf numFmtId="0" fontId="93" fillId="0" borderId="12" applyNumberFormat="0" applyFill="0" applyAlignment="0" applyProtection="0"/>
    <xf numFmtId="0" fontId="94" fillId="0" borderId="13" applyNumberFormat="0" applyFill="0" applyAlignment="0" applyProtection="0"/>
    <xf numFmtId="0" fontId="95" fillId="0" borderId="14" applyNumberFormat="0" applyFill="0" applyAlignment="0" applyProtection="0"/>
    <xf numFmtId="0" fontId="95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95" fontId="121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28" fillId="0" borderId="0"/>
    <xf numFmtId="40" fontId="97" fillId="0" borderId="0" applyFont="0" applyFill="0" applyBorder="0" applyAlignment="0" applyProtection="0"/>
    <xf numFmtId="38" fontId="97" fillId="0" borderId="0" applyFont="0" applyFill="0" applyBorder="0" applyAlignment="0" applyProtection="0"/>
    <xf numFmtId="0" fontId="129" fillId="0" borderId="0"/>
    <xf numFmtId="0" fontId="130" fillId="0" borderId="0" applyNumberFormat="0" applyFill="0" applyBorder="0" applyAlignment="0" applyProtection="0">
      <alignment vertical="top"/>
      <protection locked="0"/>
    </xf>
    <xf numFmtId="187" fontId="96" fillId="0" borderId="0" applyFont="0" applyFill="0" applyBorder="0" applyAlignment="0" applyProtection="0"/>
    <xf numFmtId="187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8" fontId="97" fillId="0" borderId="0" applyFont="0" applyFill="0" applyBorder="0" applyAlignment="0" applyProtection="0"/>
    <xf numFmtId="189" fontId="97" fillId="0" borderId="0" applyFont="0" applyFill="0" applyBorder="0" applyAlignment="0" applyProtection="0"/>
    <xf numFmtId="0" fontId="16" fillId="0" borderId="0"/>
    <xf numFmtId="0" fontId="16" fillId="0" borderId="0"/>
    <xf numFmtId="43" fontId="3" fillId="0" borderId="0" applyFont="0" applyFill="0" applyBorder="0" applyAlignment="0" applyProtection="0"/>
    <xf numFmtId="210" fontId="4" fillId="0" borderId="0" applyFont="0" applyFill="0" applyBorder="0" applyAlignment="0" applyProtection="0"/>
    <xf numFmtId="0" fontId="16" fillId="0" borderId="0"/>
    <xf numFmtId="0" fontId="16" fillId="0" borderId="0"/>
    <xf numFmtId="0" fontId="133" fillId="0" borderId="0"/>
    <xf numFmtId="0" fontId="138" fillId="0" borderId="24" applyNumberFormat="0" applyFill="0" applyAlignment="0" applyProtection="0"/>
    <xf numFmtId="0" fontId="139" fillId="0" borderId="25" applyNumberFormat="0" applyFill="0" applyAlignment="0" applyProtection="0"/>
    <xf numFmtId="0" fontId="140" fillId="0" borderId="26" applyNumberFormat="0" applyFill="0" applyAlignment="0" applyProtection="0"/>
    <xf numFmtId="0" fontId="140" fillId="0" borderId="0" applyNumberFormat="0" applyFill="0" applyBorder="0" applyAlignment="0" applyProtection="0"/>
    <xf numFmtId="0" fontId="141" fillId="0" borderId="0"/>
    <xf numFmtId="0" fontId="141" fillId="53" borderId="0" applyNumberFormat="0" applyBorder="0" applyAlignment="0" applyProtection="0"/>
    <xf numFmtId="0" fontId="143" fillId="76" borderId="0"/>
    <xf numFmtId="0" fontId="141" fillId="57" borderId="0" applyNumberFormat="0" applyBorder="0" applyAlignment="0" applyProtection="0"/>
    <xf numFmtId="0" fontId="143" fillId="77" borderId="0"/>
    <xf numFmtId="0" fontId="141" fillId="61" borderId="0" applyNumberFormat="0" applyBorder="0" applyAlignment="0" applyProtection="0"/>
    <xf numFmtId="0" fontId="143" fillId="78" borderId="0"/>
    <xf numFmtId="0" fontId="141" fillId="65" borderId="0" applyNumberFormat="0" applyBorder="0" applyAlignment="0" applyProtection="0"/>
    <xf numFmtId="0" fontId="143" fillId="79" borderId="0"/>
    <xf numFmtId="0" fontId="141" fillId="69" borderId="0" applyNumberFormat="0" applyBorder="0" applyAlignment="0" applyProtection="0"/>
    <xf numFmtId="0" fontId="143" fillId="80" borderId="0"/>
    <xf numFmtId="0" fontId="141" fillId="73" borderId="0" applyNumberFormat="0" applyBorder="0" applyAlignment="0" applyProtection="0"/>
    <xf numFmtId="0" fontId="143" fillId="81" borderId="0"/>
    <xf numFmtId="0" fontId="141" fillId="54" borderId="0" applyNumberFormat="0" applyBorder="0" applyAlignment="0" applyProtection="0"/>
    <xf numFmtId="0" fontId="143" fillId="82" borderId="0"/>
    <xf numFmtId="0" fontId="141" fillId="58" borderId="0" applyNumberFormat="0" applyBorder="0" applyAlignment="0" applyProtection="0"/>
    <xf numFmtId="0" fontId="143" fillId="83" borderId="0"/>
    <xf numFmtId="0" fontId="141" fillId="62" borderId="0" applyNumberFormat="0" applyBorder="0" applyAlignment="0" applyProtection="0"/>
    <xf numFmtId="0" fontId="143" fillId="84" borderId="0"/>
    <xf numFmtId="0" fontId="141" fillId="66" borderId="0" applyNumberFormat="0" applyBorder="0" applyAlignment="0" applyProtection="0"/>
    <xf numFmtId="0" fontId="143" fillId="85" borderId="0"/>
    <xf numFmtId="0" fontId="141" fillId="70" borderId="0" applyNumberFormat="0" applyBorder="0" applyAlignment="0" applyProtection="0"/>
    <xf numFmtId="0" fontId="143" fillId="86" borderId="0"/>
    <xf numFmtId="0" fontId="141" fillId="74" borderId="0" applyNumberFormat="0" applyBorder="0" applyAlignment="0" applyProtection="0"/>
    <xf numFmtId="0" fontId="143" fillId="87" borderId="0"/>
    <xf numFmtId="0" fontId="144" fillId="55" borderId="0" applyNumberFormat="0" applyBorder="0" applyAlignment="0" applyProtection="0"/>
    <xf numFmtId="0" fontId="145" fillId="88" borderId="0"/>
    <xf numFmtId="0" fontId="144" fillId="59" borderId="0" applyNumberFormat="0" applyBorder="0" applyAlignment="0" applyProtection="0"/>
    <xf numFmtId="0" fontId="145" fillId="89" borderId="0"/>
    <xf numFmtId="0" fontId="144" fillId="63" borderId="0" applyNumberFormat="0" applyBorder="0" applyAlignment="0" applyProtection="0"/>
    <xf numFmtId="0" fontId="145" fillId="90" borderId="0"/>
    <xf numFmtId="0" fontId="144" fillId="67" borderId="0" applyNumberFormat="0" applyBorder="0" applyAlignment="0" applyProtection="0"/>
    <xf numFmtId="0" fontId="145" fillId="91" borderId="0"/>
    <xf numFmtId="0" fontId="144" fillId="71" borderId="0" applyNumberFormat="0" applyBorder="0" applyAlignment="0" applyProtection="0"/>
    <xf numFmtId="0" fontId="145" fillId="92" borderId="0"/>
    <xf numFmtId="0" fontId="144" fillId="75" borderId="0" applyNumberFormat="0" applyBorder="0" applyAlignment="0" applyProtection="0"/>
    <xf numFmtId="0" fontId="145" fillId="93" borderId="0"/>
    <xf numFmtId="0" fontId="144" fillId="52" borderId="0" applyNumberFormat="0" applyBorder="0" applyAlignment="0" applyProtection="0"/>
    <xf numFmtId="0" fontId="145" fillId="94" borderId="0"/>
    <xf numFmtId="0" fontId="144" fillId="56" borderId="0" applyNumberFormat="0" applyBorder="0" applyAlignment="0" applyProtection="0"/>
    <xf numFmtId="0" fontId="145" fillId="95" borderId="0"/>
    <xf numFmtId="0" fontId="144" fillId="60" borderId="0" applyNumberFormat="0" applyBorder="0" applyAlignment="0" applyProtection="0"/>
    <xf numFmtId="0" fontId="145" fillId="96" borderId="0"/>
    <xf numFmtId="0" fontId="144" fillId="64" borderId="0" applyNumberFormat="0" applyBorder="0" applyAlignment="0" applyProtection="0"/>
    <xf numFmtId="0" fontId="145" fillId="97" borderId="0"/>
    <xf numFmtId="0" fontId="144" fillId="68" borderId="0" applyNumberFormat="0" applyBorder="0" applyAlignment="0" applyProtection="0"/>
    <xf numFmtId="0" fontId="145" fillId="98" borderId="0"/>
    <xf numFmtId="0" fontId="144" fillId="72" borderId="0" applyNumberFormat="0" applyBorder="0" applyAlignment="0" applyProtection="0"/>
    <xf numFmtId="0" fontId="145" fillId="99" borderId="0"/>
    <xf numFmtId="0" fontId="146" fillId="47" borderId="0" applyNumberFormat="0" applyBorder="0" applyAlignment="0" applyProtection="0"/>
    <xf numFmtId="0" fontId="146" fillId="47" borderId="0"/>
    <xf numFmtId="0" fontId="147" fillId="50" borderId="27" applyNumberFormat="0" applyAlignment="0" applyProtection="0"/>
    <xf numFmtId="0" fontId="147" fillId="50" borderId="27"/>
    <xf numFmtId="0" fontId="148" fillId="51" borderId="30" applyNumberFormat="0" applyAlignment="0" applyProtection="0"/>
    <xf numFmtId="0" fontId="149" fillId="51" borderId="30"/>
    <xf numFmtId="165" fontId="141" fillId="0" borderId="0" applyFont="0" applyFill="0" applyBorder="0" applyAlignment="0" applyProtection="0"/>
    <xf numFmtId="43" fontId="142" fillId="0" borderId="0" applyFont="0" applyFill="0" applyBorder="0" applyAlignment="0" applyProtection="0"/>
    <xf numFmtId="165" fontId="150" fillId="0" borderId="0"/>
    <xf numFmtId="165" fontId="143" fillId="0" borderId="0" applyFont="0" applyFill="0" applyBorder="0" applyAlignment="0" applyProtection="0"/>
    <xf numFmtId="43" fontId="142" fillId="0" borderId="0" applyFont="0" applyFill="0" applyBorder="0" applyAlignment="0" applyProtection="0"/>
    <xf numFmtId="165" fontId="150" fillId="0" borderId="0"/>
    <xf numFmtId="43" fontId="2" fillId="0" borderId="0" applyFont="0" applyFill="0" applyBorder="0" applyAlignment="0" applyProtection="0"/>
    <xf numFmtId="165" fontId="151" fillId="0" borderId="0"/>
    <xf numFmtId="0" fontId="152" fillId="0" borderId="0" applyNumberFormat="0" applyFill="0" applyBorder="0" applyAlignment="0" applyProtection="0"/>
    <xf numFmtId="0" fontId="152" fillId="0" borderId="0"/>
    <xf numFmtId="0" fontId="153" fillId="46" borderId="0" applyNumberFormat="0" applyBorder="0" applyAlignment="0" applyProtection="0"/>
    <xf numFmtId="0" fontId="153" fillId="46" borderId="0"/>
    <xf numFmtId="0" fontId="154" fillId="0" borderId="32"/>
    <xf numFmtId="0" fontId="155" fillId="0" borderId="33"/>
    <xf numFmtId="0" fontId="156" fillId="0" borderId="34"/>
    <xf numFmtId="0" fontId="156" fillId="0" borderId="0"/>
    <xf numFmtId="0" fontId="157" fillId="49" borderId="27" applyNumberFormat="0" applyAlignment="0" applyProtection="0"/>
    <xf numFmtId="0" fontId="157" fillId="49" borderId="27"/>
    <xf numFmtId="0" fontId="158" fillId="0" borderId="29" applyNumberFormat="0" applyFill="0" applyAlignment="0" applyProtection="0"/>
    <xf numFmtId="0" fontId="158" fillId="0" borderId="29"/>
    <xf numFmtId="0" fontId="159" fillId="48" borderId="0" applyNumberFormat="0" applyBorder="0" applyAlignment="0" applyProtection="0"/>
    <xf numFmtId="0" fontId="159" fillId="48" borderId="0"/>
    <xf numFmtId="0" fontId="143" fillId="0" borderId="0"/>
    <xf numFmtId="0" fontId="142" fillId="0" borderId="0"/>
    <xf numFmtId="0" fontId="150" fillId="0" borderId="0"/>
    <xf numFmtId="0" fontId="20" fillId="0" borderId="0"/>
    <xf numFmtId="0" fontId="160" fillId="0" borderId="0"/>
    <xf numFmtId="0" fontId="161" fillId="0" borderId="0"/>
    <xf numFmtId="0" fontId="141" fillId="0" borderId="0"/>
    <xf numFmtId="0" fontId="143" fillId="0" borderId="0"/>
    <xf numFmtId="0" fontId="4" fillId="0" borderId="0"/>
    <xf numFmtId="0" fontId="161" fillId="0" borderId="0"/>
    <xf numFmtId="0" fontId="160" fillId="0" borderId="0"/>
    <xf numFmtId="0" fontId="162" fillId="50" borderId="28" applyNumberFormat="0" applyAlignment="0" applyProtection="0"/>
    <xf numFmtId="0" fontId="162" fillId="50" borderId="28"/>
    <xf numFmtId="0" fontId="163" fillId="0" borderId="31" applyNumberFormat="0" applyFill="0" applyAlignment="0" applyProtection="0"/>
    <xf numFmtId="0" fontId="164" fillId="0" borderId="35"/>
    <xf numFmtId="0" fontId="165" fillId="0" borderId="0" applyNumberFormat="0" applyFill="0" applyBorder="0" applyAlignment="0" applyProtection="0"/>
    <xf numFmtId="0" fontId="16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02">
    <xf numFmtId="0" fontId="0" fillId="0" borderId="0" xfId="0"/>
    <xf numFmtId="49" fontId="5" fillId="0" borderId="0" xfId="0" applyNumberFormat="1" applyFont="1"/>
    <xf numFmtId="49" fontId="10" fillId="0" borderId="0" xfId="0" applyNumberFormat="1" applyFont="1"/>
    <xf numFmtId="49" fontId="11" fillId="0" borderId="0" xfId="0" applyNumberFormat="1" applyFont="1"/>
    <xf numFmtId="41" fontId="5" fillId="0" borderId="21" xfId="0" applyNumberFormat="1" applyFont="1" applyBorder="1"/>
    <xf numFmtId="0" fontId="0" fillId="0" borderId="21" xfId="0" applyBorder="1" applyAlignment="1">
      <alignment horizontal="center"/>
    </xf>
    <xf numFmtId="167" fontId="8" fillId="0" borderId="0" xfId="137" applyNumberFormat="1" applyFont="1" applyFill="1" applyAlignme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1" fontId="5" fillId="0" borderId="23" xfId="0" applyNumberFormat="1" applyFont="1" applyBorder="1"/>
    <xf numFmtId="49" fontId="0" fillId="0" borderId="21" xfId="0" applyNumberFormat="1" applyBorder="1" applyAlignment="1">
      <alignment horizontal="center"/>
    </xf>
    <xf numFmtId="0" fontId="16" fillId="0" borderId="0" xfId="256"/>
    <xf numFmtId="0" fontId="6" fillId="0" borderId="0" xfId="0" applyFont="1"/>
    <xf numFmtId="0" fontId="12" fillId="0" borderId="0" xfId="0" applyFont="1"/>
    <xf numFmtId="0" fontId="13" fillId="0" borderId="0" xfId="0" applyFont="1"/>
    <xf numFmtId="49" fontId="6" fillId="0" borderId="0" xfId="0" applyNumberFormat="1" applyFont="1"/>
    <xf numFmtId="167" fontId="6" fillId="0" borderId="0" xfId="137" applyNumberFormat="1" applyFont="1"/>
    <xf numFmtId="167" fontId="8" fillId="0" borderId="0" xfId="137" applyNumberFormat="1" applyFont="1"/>
    <xf numFmtId="49" fontId="6" fillId="0" borderId="0" xfId="0" applyNumberFormat="1" applyFont="1" applyAlignment="1">
      <alignment horizontal="center"/>
    </xf>
    <xf numFmtId="49" fontId="9" fillId="0" borderId="0" xfId="0" applyNumberFormat="1" applyFont="1"/>
    <xf numFmtId="0" fontId="6" fillId="0" borderId="0" xfId="0" applyFont="1" applyAlignment="1">
      <alignment horizontal="right"/>
    </xf>
    <xf numFmtId="37" fontId="6" fillId="0" borderId="0" xfId="0" applyNumberFormat="1" applyFont="1" applyAlignment="1">
      <alignment horizontal="right"/>
    </xf>
    <xf numFmtId="41" fontId="6" fillId="0" borderId="0" xfId="0" applyNumberFormat="1" applyFont="1"/>
    <xf numFmtId="49" fontId="0" fillId="0" borderId="0" xfId="0" applyNumberFormat="1"/>
    <xf numFmtId="41" fontId="6" fillId="0" borderId="0" xfId="0" applyNumberFormat="1" applyFont="1" applyAlignment="1">
      <alignment horizontal="right"/>
    </xf>
    <xf numFmtId="41" fontId="5" fillId="0" borderId="11" xfId="0" applyNumberFormat="1" applyFont="1" applyBorder="1"/>
    <xf numFmtId="37" fontId="5" fillId="0" borderId="0" xfId="0" applyNumberFormat="1" applyFont="1" applyAlignment="1">
      <alignment horizontal="right"/>
    </xf>
    <xf numFmtId="41" fontId="5" fillId="0" borderId="0" xfId="0" applyNumberFormat="1" applyFont="1"/>
    <xf numFmtId="37" fontId="6" fillId="0" borderId="0" xfId="0" applyNumberFormat="1" applyFont="1"/>
    <xf numFmtId="41" fontId="0" fillId="0" borderId="0" xfId="0" applyNumberFormat="1"/>
    <xf numFmtId="41" fontId="6" fillId="0" borderId="21" xfId="0" applyNumberFormat="1" applyFont="1" applyBorder="1"/>
    <xf numFmtId="43" fontId="6" fillId="0" borderId="0" xfId="137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43" fontId="5" fillId="0" borderId="22" xfId="0" applyNumberFormat="1" applyFont="1" applyBorder="1" applyAlignment="1">
      <alignment horizontal="right"/>
    </xf>
    <xf numFmtId="3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center"/>
    </xf>
    <xf numFmtId="167" fontId="6" fillId="0" borderId="21" xfId="137" applyNumberFormat="1" applyFont="1" applyBorder="1"/>
    <xf numFmtId="41" fontId="0" fillId="0" borderId="21" xfId="0" applyNumberFormat="1" applyBorder="1"/>
    <xf numFmtId="37" fontId="0" fillId="0" borderId="0" xfId="0" applyNumberFormat="1" applyAlignment="1">
      <alignment horizontal="right"/>
    </xf>
    <xf numFmtId="49" fontId="134" fillId="0" borderId="0" xfId="0" applyNumberFormat="1" applyFont="1"/>
    <xf numFmtId="41" fontId="6" fillId="0" borderId="6" xfId="0" applyNumberFormat="1" applyFont="1" applyBorder="1"/>
    <xf numFmtId="41" fontId="5" fillId="0" borderId="22" xfId="0" applyNumberFormat="1" applyFont="1" applyBorder="1"/>
    <xf numFmtId="167" fontId="0" fillId="0" borderId="0" xfId="0" applyNumberFormat="1"/>
    <xf numFmtId="39" fontId="0" fillId="0" borderId="0" xfId="0" applyNumberFormat="1" applyAlignment="1">
      <alignment horizontal="right"/>
    </xf>
    <xf numFmtId="0" fontId="135" fillId="0" borderId="0" xfId="0" applyFont="1" applyAlignment="1">
      <alignment horizontal="center"/>
    </xf>
    <xf numFmtId="0" fontId="136" fillId="0" borderId="0" xfId="0" applyFont="1" applyAlignment="1">
      <alignment horizontal="center"/>
    </xf>
    <xf numFmtId="167" fontId="5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0" fontId="9" fillId="0" borderId="0" xfId="0" applyFont="1"/>
    <xf numFmtId="0" fontId="7" fillId="0" borderId="0" xfId="0" applyFont="1" applyAlignment="1">
      <alignment horizontal="justify"/>
    </xf>
    <xf numFmtId="0" fontId="14" fillId="0" borderId="0" xfId="0" applyFont="1" applyAlignment="1">
      <alignment horizontal="center"/>
    </xf>
    <xf numFmtId="0" fontId="8" fillId="0" borderId="0" xfId="0" applyFont="1"/>
    <xf numFmtId="43" fontId="5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/>
    </xf>
    <xf numFmtId="49" fontId="8" fillId="0" borderId="0" xfId="0" applyNumberFormat="1" applyFont="1"/>
    <xf numFmtId="0" fontId="11" fillId="0" borderId="0" xfId="0" applyFont="1"/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/>
    </xf>
    <xf numFmtId="41" fontId="9" fillId="0" borderId="0" xfId="0" applyNumberFormat="1" applyFont="1" applyAlignment="1">
      <alignment horizontal="right"/>
    </xf>
    <xf numFmtId="166" fontId="137" fillId="0" borderId="0" xfId="0" applyNumberFormat="1" applyFont="1"/>
    <xf numFmtId="41" fontId="6" fillId="0" borderId="0" xfId="0" applyNumberFormat="1" applyFont="1" applyAlignment="1">
      <alignment vertical="center"/>
    </xf>
    <xf numFmtId="0" fontId="0" fillId="0" borderId="0" xfId="256" applyFont="1"/>
    <xf numFmtId="41" fontId="134" fillId="0" borderId="0" xfId="0" applyNumberFormat="1" applyFont="1"/>
    <xf numFmtId="0" fontId="9" fillId="0" borderId="0" xfId="436" applyFont="1" applyAlignment="1">
      <alignment horizontal="center"/>
    </xf>
    <xf numFmtId="0" fontId="8" fillId="0" borderId="0" xfId="436" applyFont="1" applyAlignment="1">
      <alignment horizontal="center"/>
    </xf>
    <xf numFmtId="0" fontId="0" fillId="0" borderId="0" xfId="436" applyFont="1"/>
    <xf numFmtId="167" fontId="0" fillId="0" borderId="0" xfId="137" applyNumberFormat="1" applyFont="1" applyAlignment="1">
      <alignment horizontal="right"/>
    </xf>
    <xf numFmtId="167" fontId="0" fillId="0" borderId="0" xfId="137" applyNumberFormat="1" applyFont="1"/>
    <xf numFmtId="49" fontId="5" fillId="0" borderId="0" xfId="0" applyNumberFormat="1" applyFont="1" applyAlignment="1">
      <alignment horizontal="left"/>
    </xf>
    <xf numFmtId="166" fontId="0" fillId="0" borderId="0" xfId="436" applyNumberFormat="1" applyFont="1"/>
    <xf numFmtId="49" fontId="0" fillId="0" borderId="0" xfId="0" applyNumberFormat="1" applyAlignment="1">
      <alignment horizontal="left"/>
    </xf>
    <xf numFmtId="166" fontId="0" fillId="0" borderId="21" xfId="436" applyNumberFormat="1" applyFont="1" applyBorder="1"/>
    <xf numFmtId="166" fontId="5" fillId="0" borderId="0" xfId="436" applyNumberFormat="1" applyFont="1"/>
    <xf numFmtId="49" fontId="0" fillId="0" borderId="0" xfId="0" applyNumberFormat="1" applyAlignment="1">
      <alignment wrapText="1"/>
    </xf>
    <xf numFmtId="166" fontId="5" fillId="0" borderId="23" xfId="436" applyNumberFormat="1" applyFont="1" applyBorder="1"/>
    <xf numFmtId="41" fontId="5" fillId="0" borderId="0" xfId="137" applyNumberFormat="1" applyFont="1" applyAlignment="1">
      <alignment horizontal="right"/>
    </xf>
    <xf numFmtId="41" fontId="5" fillId="0" borderId="0" xfId="137" applyNumberFormat="1" applyFont="1" applyAlignment="1">
      <alignment horizontal="center"/>
    </xf>
    <xf numFmtId="41" fontId="0" fillId="0" borderId="0" xfId="137" applyNumberFormat="1" applyFont="1" applyAlignment="1">
      <alignment horizontal="right"/>
    </xf>
    <xf numFmtId="49" fontId="0" fillId="0" borderId="0" xfId="256" applyNumberFormat="1" applyFont="1" applyAlignment="1">
      <alignment horizontal="left"/>
    </xf>
    <xf numFmtId="41" fontId="6" fillId="0" borderId="21" xfId="0" applyNumberFormat="1" applyFont="1" applyBorder="1" applyAlignment="1">
      <alignment horizontal="right"/>
    </xf>
    <xf numFmtId="3" fontId="0" fillId="0" borderId="0" xfId="0" applyNumberFormat="1"/>
    <xf numFmtId="0" fontId="5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41" fontId="5" fillId="0" borderId="23" xfId="137" applyNumberFormat="1" applyFont="1" applyFill="1" applyBorder="1" applyAlignment="1"/>
    <xf numFmtId="0" fontId="9" fillId="0" borderId="0" xfId="256" applyFont="1" applyAlignment="1">
      <alignment horizontal="center"/>
    </xf>
    <xf numFmtId="0" fontId="17" fillId="0" borderId="0" xfId="256" applyFont="1" applyAlignment="1">
      <alignment horizontal="center"/>
    </xf>
    <xf numFmtId="0" fontId="8" fillId="0" borderId="0" xfId="256" applyFont="1" applyAlignment="1">
      <alignment horizontal="center"/>
    </xf>
    <xf numFmtId="167" fontId="5" fillId="0" borderId="0" xfId="137" applyNumberFormat="1" applyFont="1" applyFill="1" applyAlignment="1"/>
    <xf numFmtId="167" fontId="5" fillId="0" borderId="0" xfId="137" applyNumberFormat="1" applyFont="1" applyFill="1" applyBorder="1" applyAlignment="1"/>
    <xf numFmtId="41" fontId="5" fillId="0" borderId="21" xfId="137" applyNumberFormat="1" applyFont="1" applyFill="1" applyBorder="1" applyAlignment="1">
      <alignment horizontal="right"/>
    </xf>
    <xf numFmtId="41" fontId="5" fillId="0" borderId="0" xfId="137" applyNumberFormat="1" applyFont="1" applyFill="1" applyBorder="1" applyAlignment="1">
      <alignment horizontal="right"/>
    </xf>
    <xf numFmtId="41" fontId="6" fillId="0" borderId="21" xfId="137" applyNumberFormat="1" applyFont="1" applyFill="1" applyBorder="1" applyAlignment="1">
      <alignment horizontal="right"/>
    </xf>
    <xf numFmtId="41" fontId="6" fillId="0" borderId="0" xfId="137" applyNumberFormat="1" applyFont="1" applyFill="1" applyAlignment="1">
      <alignment horizontal="right"/>
    </xf>
    <xf numFmtId="41" fontId="5" fillId="0" borderId="11" xfId="137" applyNumberFormat="1" applyFont="1" applyFill="1" applyBorder="1" applyAlignment="1">
      <alignment horizontal="right"/>
    </xf>
    <xf numFmtId="41" fontId="5" fillId="0" borderId="22" xfId="137" applyNumberFormat="1" applyFont="1" applyFill="1" applyBorder="1" applyAlignment="1">
      <alignment horizontal="right"/>
    </xf>
    <xf numFmtId="41" fontId="5" fillId="0" borderId="0" xfId="137" applyNumberFormat="1" applyFont="1" applyFill="1" applyAlignment="1">
      <alignment horizontal="right"/>
    </xf>
    <xf numFmtId="167" fontId="0" fillId="0" borderId="21" xfId="137" applyNumberFormat="1" applyFont="1" applyFill="1" applyBorder="1" applyAlignment="1">
      <alignment horizontal="right"/>
    </xf>
    <xf numFmtId="41" fontId="0" fillId="0" borderId="0" xfId="137" applyNumberFormat="1" applyFont="1" applyFill="1" applyAlignment="1">
      <alignment horizontal="right"/>
    </xf>
    <xf numFmtId="0" fontId="5" fillId="0" borderId="0" xfId="256" applyFont="1" applyAlignment="1">
      <alignment horizontal="left"/>
    </xf>
    <xf numFmtId="49" fontId="11" fillId="0" borderId="0" xfId="256" applyNumberFormat="1" applyFont="1" applyAlignment="1">
      <alignment horizontal="left"/>
    </xf>
    <xf numFmtId="167" fontId="0" fillId="0" borderId="0" xfId="137" applyNumberFormat="1" applyFont="1" applyFill="1" applyAlignment="1">
      <alignment horizontal="right"/>
    </xf>
    <xf numFmtId="43" fontId="0" fillId="0" borderId="0" xfId="137" applyFont="1" applyFill="1" applyAlignment="1">
      <alignment horizontal="right"/>
    </xf>
    <xf numFmtId="0" fontId="0" fillId="0" borderId="6" xfId="137" quotePrefix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41" fontId="0" fillId="0" borderId="0" xfId="137" applyNumberFormat="1" applyFont="1" applyFill="1" applyBorder="1" applyAlignment="1">
      <alignment horizontal="right"/>
    </xf>
    <xf numFmtId="41" fontId="0" fillId="0" borderId="21" xfId="137" applyNumberFormat="1" applyFont="1" applyFill="1" applyBorder="1" applyAlignment="1">
      <alignment horizontal="right"/>
    </xf>
    <xf numFmtId="41" fontId="0" fillId="0" borderId="0" xfId="0" applyNumberFormat="1" applyAlignment="1">
      <alignment horizontal="right"/>
    </xf>
    <xf numFmtId="0" fontId="5" fillId="0" borderId="0" xfId="0" applyFont="1" applyAlignment="1">
      <alignment vertical="center"/>
    </xf>
    <xf numFmtId="167" fontId="5" fillId="0" borderId="0" xfId="137" applyNumberFormat="1" applyFont="1" applyFill="1" applyBorder="1" applyAlignment="1">
      <alignment horizontal="right"/>
    </xf>
    <xf numFmtId="41" fontId="5" fillId="0" borderId="6" xfId="0" applyNumberFormat="1" applyFont="1" applyBorder="1" applyAlignment="1">
      <alignment horizontal="right"/>
    </xf>
    <xf numFmtId="41" fontId="5" fillId="0" borderId="6" xfId="137" applyNumberFormat="1" applyFont="1" applyFill="1" applyBorder="1" applyAlignment="1">
      <alignment horizontal="right"/>
    </xf>
    <xf numFmtId="49" fontId="9" fillId="0" borderId="0" xfId="256" applyNumberFormat="1" applyFont="1" applyAlignment="1">
      <alignment horizontal="left"/>
    </xf>
    <xf numFmtId="0" fontId="166" fillId="0" borderId="0" xfId="256" applyFont="1"/>
    <xf numFmtId="0" fontId="13" fillId="0" borderId="0" xfId="256" applyFont="1" applyAlignment="1">
      <alignment horizontal="left"/>
    </xf>
    <xf numFmtId="167" fontId="0" fillId="0" borderId="0" xfId="137" applyNumberFormat="1" applyFont="1" applyFill="1" applyAlignment="1"/>
    <xf numFmtId="166" fontId="0" fillId="0" borderId="0" xfId="256" applyNumberFormat="1" applyFont="1"/>
    <xf numFmtId="0" fontId="167" fillId="0" borderId="0" xfId="256" applyFont="1" applyAlignment="1">
      <alignment horizontal="left"/>
    </xf>
    <xf numFmtId="0" fontId="0" fillId="0" borderId="0" xfId="256" applyFont="1" applyAlignment="1">
      <alignment horizontal="left"/>
    </xf>
    <xf numFmtId="0" fontId="0" fillId="0" borderId="0" xfId="256" applyFont="1" applyAlignment="1">
      <alignment horizontal="center"/>
    </xf>
    <xf numFmtId="167" fontId="0" fillId="0" borderId="0" xfId="137" applyNumberFormat="1" applyFont="1" applyFill="1" applyBorder="1" applyAlignment="1">
      <alignment horizontal="center"/>
    </xf>
    <xf numFmtId="0" fontId="0" fillId="0" borderId="0" xfId="137" applyNumberFormat="1" applyFont="1" applyFill="1" applyBorder="1" applyAlignment="1">
      <alignment horizontal="center"/>
    </xf>
    <xf numFmtId="0" fontId="0" fillId="0" borderId="0" xfId="137" applyNumberFormat="1" applyFont="1" applyFill="1" applyAlignment="1">
      <alignment horizontal="center"/>
    </xf>
    <xf numFmtId="0" fontId="168" fillId="0" borderId="0" xfId="256" applyFont="1" applyAlignment="1">
      <alignment horizontal="left"/>
    </xf>
    <xf numFmtId="0" fontId="104" fillId="0" borderId="0" xfId="256" applyFont="1" applyAlignment="1">
      <alignment horizontal="left"/>
    </xf>
    <xf numFmtId="167" fontId="0" fillId="0" borderId="22" xfId="137" applyNumberFormat="1" applyFont="1" applyFill="1" applyBorder="1" applyAlignment="1"/>
    <xf numFmtId="167" fontId="0" fillId="0" borderId="0" xfId="137" applyNumberFormat="1" applyFont="1" applyFill="1" applyBorder="1" applyAlignment="1"/>
    <xf numFmtId="166" fontId="0" fillId="0" borderId="21" xfId="256" applyNumberFormat="1" applyFont="1" applyBorder="1"/>
    <xf numFmtId="0" fontId="167" fillId="0" borderId="0" xfId="256" applyFont="1"/>
    <xf numFmtId="167" fontId="0" fillId="0" borderId="21" xfId="137" applyNumberFormat="1" applyFont="1" applyFill="1" applyBorder="1" applyAlignment="1"/>
    <xf numFmtId="167" fontId="166" fillId="0" borderId="0" xfId="137" applyNumberFormat="1" applyFont="1" applyFill="1" applyAlignment="1"/>
    <xf numFmtId="0" fontId="166" fillId="0" borderId="0" xfId="256" applyFont="1" applyAlignment="1">
      <alignment horizontal="left"/>
    </xf>
    <xf numFmtId="41" fontId="5" fillId="0" borderId="0" xfId="137" applyNumberFormat="1" applyFont="1" applyBorder="1" applyAlignment="1">
      <alignment horizontal="right"/>
    </xf>
    <xf numFmtId="167" fontId="6" fillId="0" borderId="0" xfId="137" applyNumberFormat="1" applyFont="1" applyFill="1" applyAlignment="1">
      <alignment horizontal="right"/>
    </xf>
    <xf numFmtId="43" fontId="6" fillId="0" borderId="0" xfId="137" applyFont="1" applyFill="1" applyAlignment="1">
      <alignment horizontal="right"/>
    </xf>
    <xf numFmtId="41" fontId="5" fillId="0" borderId="21" xfId="137" applyNumberFormat="1" applyFont="1" applyFill="1" applyBorder="1" applyAlignment="1"/>
    <xf numFmtId="41" fontId="5" fillId="0" borderId="0" xfId="137" applyNumberFormat="1" applyFont="1" applyAlignment="1"/>
    <xf numFmtId="41" fontId="5" fillId="0" borderId="0" xfId="150" applyNumberFormat="1" applyFont="1" applyFill="1" applyBorder="1" applyAlignment="1">
      <alignment horizontal="right"/>
    </xf>
    <xf numFmtId="0" fontId="13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41" fontId="0" fillId="0" borderId="21" xfId="150" applyNumberFormat="1" applyFont="1" applyFill="1" applyBorder="1" applyAlignment="1">
      <alignment horizontal="right"/>
    </xf>
    <xf numFmtId="41" fontId="0" fillId="0" borderId="0" xfId="150" applyNumberFormat="1" applyFont="1" applyFill="1" applyAlignment="1">
      <alignment horizontal="right"/>
    </xf>
    <xf numFmtId="0" fontId="0" fillId="0" borderId="0" xfId="0" applyAlignment="1">
      <alignment horizontal="right"/>
    </xf>
    <xf numFmtId="41" fontId="0" fillId="0" borderId="0" xfId="150" applyNumberFormat="1" applyFont="1" applyFill="1" applyBorder="1" applyAlignment="1">
      <alignment horizontal="right"/>
    </xf>
    <xf numFmtId="43" fontId="6" fillId="0" borderId="0" xfId="0" applyNumberFormat="1" applyFont="1"/>
    <xf numFmtId="167" fontId="0" fillId="0" borderId="0" xfId="137" applyNumberFormat="1" applyFont="1" applyBorder="1" applyAlignment="1"/>
    <xf numFmtId="167" fontId="6" fillId="0" borderId="0" xfId="137" applyNumberFormat="1" applyFont="1" applyFill="1" applyAlignment="1"/>
    <xf numFmtId="166" fontId="6" fillId="0" borderId="0" xfId="256" applyNumberFormat="1" applyFont="1"/>
    <xf numFmtId="167" fontId="6" fillId="0" borderId="0" xfId="137" applyNumberFormat="1" applyFont="1" applyFill="1" applyBorder="1" applyAlignment="1">
      <alignment horizontal="right"/>
    </xf>
    <xf numFmtId="167" fontId="6" fillId="0" borderId="0" xfId="137" applyNumberFormat="1" applyFont="1" applyFill="1" applyBorder="1" applyAlignment="1"/>
    <xf numFmtId="166" fontId="6" fillId="0" borderId="0" xfId="256" applyNumberFormat="1" applyFont="1" applyAlignment="1">
      <alignment horizontal="right"/>
    </xf>
    <xf numFmtId="167" fontId="6" fillId="0" borderId="21" xfId="137" applyNumberFormat="1" applyFont="1" applyFill="1" applyBorder="1" applyAlignment="1">
      <alignment horizontal="right"/>
    </xf>
    <xf numFmtId="166" fontId="6" fillId="0" borderId="0" xfId="0" applyNumberFormat="1" applyFont="1" applyAlignment="1">
      <alignment horizontal="right"/>
    </xf>
    <xf numFmtId="166" fontId="0" fillId="0" borderId="22" xfId="0" applyNumberFormat="1" applyBorder="1"/>
    <xf numFmtId="166" fontId="0" fillId="0" borderId="0" xfId="0" applyNumberFormat="1"/>
    <xf numFmtId="41" fontId="0" fillId="0" borderId="0" xfId="0" applyNumberFormat="1" applyAlignment="1">
      <alignment horizontal="center"/>
    </xf>
    <xf numFmtId="37" fontId="0" fillId="0" borderId="0" xfId="0" applyNumberFormat="1"/>
    <xf numFmtId="37" fontId="0" fillId="0" borderId="0" xfId="0" quotePrefix="1" applyNumberFormat="1" applyAlignment="1">
      <alignment horizontal="center"/>
    </xf>
    <xf numFmtId="10" fontId="6" fillId="0" borderId="0" xfId="554" applyNumberFormat="1" applyFont="1"/>
    <xf numFmtId="10" fontId="6" fillId="0" borderId="0" xfId="0" applyNumberFormat="1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1" xfId="0" applyBorder="1" applyAlignment="1">
      <alignment horizontal="center" wrapText="1"/>
    </xf>
    <xf numFmtId="41" fontId="5" fillId="0" borderId="0" xfId="0" applyNumberFormat="1" applyFont="1" applyAlignment="1">
      <alignment horizontal="right"/>
    </xf>
    <xf numFmtId="37" fontId="5" fillId="0" borderId="0" xfId="0" quotePrefix="1" applyNumberFormat="1" applyFont="1" applyAlignment="1">
      <alignment horizontal="right"/>
    </xf>
    <xf numFmtId="167" fontId="5" fillId="0" borderId="0" xfId="137" applyNumberFormat="1" applyFont="1" applyFill="1" applyAlignment="1">
      <alignment horizontal="right"/>
    </xf>
    <xf numFmtId="41" fontId="5" fillId="0" borderId="11" xfId="0" applyNumberFormat="1" applyFont="1" applyBorder="1" applyAlignment="1">
      <alignment horizontal="right"/>
    </xf>
    <xf numFmtId="41" fontId="5" fillId="0" borderId="21" xfId="0" applyNumberFormat="1" applyFont="1" applyBorder="1" applyAlignment="1">
      <alignment horizontal="right"/>
    </xf>
    <xf numFmtId="41" fontId="5" fillId="0" borderId="36" xfId="0" applyNumberFormat="1" applyFont="1" applyBorder="1" applyAlignment="1">
      <alignment horizontal="right"/>
    </xf>
    <xf numFmtId="41" fontId="5" fillId="0" borderId="22" xfId="0" applyNumberFormat="1" applyFont="1" applyBorder="1" applyAlignment="1">
      <alignment horizontal="right"/>
    </xf>
    <xf numFmtId="41" fontId="5" fillId="0" borderId="0" xfId="137" applyNumberFormat="1" applyFont="1" applyBorder="1" applyAlignment="1"/>
    <xf numFmtId="41" fontId="0" fillId="0" borderId="0" xfId="137" applyNumberFormat="1" applyFont="1" applyAlignment="1"/>
    <xf numFmtId="41" fontId="5" fillId="0" borderId="0" xfId="137" applyNumberFormat="1" applyFont="1" applyFill="1" applyBorder="1" applyAlignment="1"/>
    <xf numFmtId="49" fontId="0" fillId="0" borderId="0" xfId="0" applyNumberFormat="1" applyAlignment="1">
      <alignment vertical="center"/>
    </xf>
    <xf numFmtId="41" fontId="0" fillId="0" borderId="0" xfId="150" applyNumberFormat="1" applyFont="1" applyAlignment="1">
      <alignment horizontal="right"/>
    </xf>
    <xf numFmtId="41" fontId="0" fillId="0" borderId="0" xfId="150" applyNumberFormat="1" applyFont="1" applyBorder="1" applyAlignment="1">
      <alignment horizontal="right"/>
    </xf>
    <xf numFmtId="166" fontId="0" fillId="0" borderId="0" xfId="0" applyNumberFormat="1" applyAlignment="1">
      <alignment horizontal="right"/>
    </xf>
    <xf numFmtId="166" fontId="0" fillId="0" borderId="21" xfId="0" applyNumberFormat="1" applyBorder="1" applyAlignment="1">
      <alignment horizontal="right"/>
    </xf>
    <xf numFmtId="41" fontId="0" fillId="0" borderId="21" xfId="0" applyNumberFormat="1" applyBorder="1" applyAlignment="1">
      <alignment horizontal="right"/>
    </xf>
    <xf numFmtId="41" fontId="0" fillId="0" borderId="21" xfId="137" applyNumberFormat="1" applyFont="1" applyBorder="1" applyAlignment="1">
      <alignment horizontal="right"/>
    </xf>
    <xf numFmtId="41" fontId="0" fillId="0" borderId="0" xfId="137" applyNumberFormat="1" applyFont="1" applyAlignment="1">
      <alignment horizontal="center"/>
    </xf>
    <xf numFmtId="43" fontId="14" fillId="0" borderId="0" xfId="150" applyFont="1" applyFill="1" applyBorder="1" applyAlignment="1">
      <alignment horizontal="right"/>
    </xf>
    <xf numFmtId="166" fontId="5" fillId="0" borderId="0" xfId="0" applyNumberFormat="1" applyFont="1" applyAlignment="1">
      <alignment horizontal="right"/>
    </xf>
    <xf numFmtId="41" fontId="5" fillId="0" borderId="11" xfId="150" applyNumberFormat="1" applyFont="1" applyFill="1" applyBorder="1" applyAlignment="1">
      <alignment horizontal="right"/>
    </xf>
    <xf numFmtId="167" fontId="5" fillId="0" borderId="0" xfId="137" applyNumberFormat="1" applyFont="1" applyFill="1" applyAlignment="1">
      <alignment horizontal="center"/>
    </xf>
    <xf numFmtId="167" fontId="5" fillId="0" borderId="0" xfId="137" applyNumberFormat="1" applyFont="1" applyFill="1" applyBorder="1" applyAlignment="1">
      <alignment horizontal="center"/>
    </xf>
    <xf numFmtId="167" fontId="5" fillId="0" borderId="21" xfId="137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49" fontId="0" fillId="0" borderId="6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16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6" xfId="0" applyNumberFormat="1" applyBorder="1" applyAlignment="1">
      <alignment horizontal="center"/>
    </xf>
    <xf numFmtId="0" fontId="8" fillId="0" borderId="0" xfId="0" applyFont="1" applyAlignment="1">
      <alignment horizontal="center"/>
    </xf>
  </cellXfs>
  <cellStyles count="555">
    <cellStyle name="??" xfId="1" xr:uid="{00000000-0005-0000-0000-000000000000}"/>
    <cellStyle name="?? [0.00]_ADMAG" xfId="2" xr:uid="{00000000-0005-0000-0000-000001000000}"/>
    <cellStyle name="???" xfId="3" xr:uid="{00000000-0005-0000-0000-000002000000}"/>
    <cellStyle name="???? [0.00]_ADMAG" xfId="4" xr:uid="{00000000-0005-0000-0000-000003000000}"/>
    <cellStyle name="?????????????????" xfId="5" xr:uid="{00000000-0005-0000-0000-000004000000}"/>
    <cellStyle name="????????????????? [0]_MOGAS97" xfId="6" xr:uid="{00000000-0005-0000-0000-000005000000}"/>
    <cellStyle name="??????????????????? [0]_MOGAS97" xfId="7" xr:uid="{00000000-0005-0000-0000-000006000000}"/>
    <cellStyle name="???????????????????_MOGAS97" xfId="8" xr:uid="{00000000-0005-0000-0000-000007000000}"/>
    <cellStyle name="?????????????????_MOGAS97" xfId="9" xr:uid="{00000000-0005-0000-0000-000008000000}"/>
    <cellStyle name="????_ADMAG" xfId="10" xr:uid="{00000000-0005-0000-0000-000009000000}"/>
    <cellStyle name="???[0]_liz-ss" xfId="11" xr:uid="{00000000-0005-0000-0000-00000A000000}"/>
    <cellStyle name="???_'01.11" xfId="12" xr:uid="{00000000-0005-0000-0000-00000B000000}"/>
    <cellStyle name="??_ADMAG" xfId="13" xr:uid="{00000000-0005-0000-0000-00000C000000}"/>
    <cellStyle name="’??? [0.00]_TMCA Spreadsheet(body)" xfId="14" xr:uid="{00000000-0005-0000-0000-00000D000000}"/>
    <cellStyle name="’???_TMCA Spreadsheet(body)" xfId="15" xr:uid="{00000000-0005-0000-0000-00000E000000}"/>
    <cellStyle name="•W?_TMCA Spreadsheet(body)" xfId="16" xr:uid="{00000000-0005-0000-0000-00000F000000}"/>
    <cellStyle name="20 % - Akzent1" xfId="17" xr:uid="{00000000-0005-0000-0000-000010000000}"/>
    <cellStyle name="20 % - Akzent2" xfId="18" xr:uid="{00000000-0005-0000-0000-000011000000}"/>
    <cellStyle name="20 % - Akzent3" xfId="19" xr:uid="{00000000-0005-0000-0000-000012000000}"/>
    <cellStyle name="20 % - Akzent4" xfId="20" xr:uid="{00000000-0005-0000-0000-000013000000}"/>
    <cellStyle name="20 % - Akzent5" xfId="21" xr:uid="{00000000-0005-0000-0000-000014000000}"/>
    <cellStyle name="20 % - Akzent6" xfId="22" xr:uid="{00000000-0005-0000-0000-000015000000}"/>
    <cellStyle name="20% - Accent1 2" xfId="23" xr:uid="{00000000-0005-0000-0000-000016000000}"/>
    <cellStyle name="20% - Accent1 2 2" xfId="449" xr:uid="{5DF2CD1E-4D3B-4505-82EA-6FE3AEC0EDC9}"/>
    <cellStyle name="20% - Accent1 3" xfId="24" xr:uid="{00000000-0005-0000-0000-000017000000}"/>
    <cellStyle name="20% - Accent1 4" xfId="448" xr:uid="{4FE74191-1617-4616-BB5C-8B6DA5FC206C}"/>
    <cellStyle name="20% - Accent2 2" xfId="25" xr:uid="{00000000-0005-0000-0000-000018000000}"/>
    <cellStyle name="20% - Accent2 2 2" xfId="451" xr:uid="{AFF57DB2-717E-483E-8F5B-9622AD7718BA}"/>
    <cellStyle name="20% - Accent2 3" xfId="26" xr:uid="{00000000-0005-0000-0000-000019000000}"/>
    <cellStyle name="20% - Accent2 4" xfId="450" xr:uid="{4114F0F8-D619-4E22-B0F7-24225B4761F5}"/>
    <cellStyle name="20% - Accent3 2" xfId="27" xr:uid="{00000000-0005-0000-0000-00001A000000}"/>
    <cellStyle name="20% - Accent3 2 2" xfId="453" xr:uid="{C91C46E8-E318-482F-B5E9-54E71EF0485F}"/>
    <cellStyle name="20% - Accent3 3" xfId="28" xr:uid="{00000000-0005-0000-0000-00001B000000}"/>
    <cellStyle name="20% - Accent3 4" xfId="452" xr:uid="{BB0F0B5B-D455-4044-8191-5FFC3844271A}"/>
    <cellStyle name="20% - Accent4 2" xfId="29" xr:uid="{00000000-0005-0000-0000-00001C000000}"/>
    <cellStyle name="20% - Accent4 2 2" xfId="455" xr:uid="{7902A2AA-A440-4A2A-869A-2B6A699F998D}"/>
    <cellStyle name="20% - Accent4 3" xfId="30" xr:uid="{00000000-0005-0000-0000-00001D000000}"/>
    <cellStyle name="20% - Accent4 4" xfId="454" xr:uid="{A0D4EEAF-95D3-478C-A023-017116F3F56A}"/>
    <cellStyle name="20% - Accent5 2" xfId="31" xr:uid="{00000000-0005-0000-0000-00001E000000}"/>
    <cellStyle name="20% - Accent5 2 2" xfId="457" xr:uid="{846AAC41-9223-4562-9FE0-0210B97BC7E5}"/>
    <cellStyle name="20% - Accent5 3" xfId="32" xr:uid="{00000000-0005-0000-0000-00001F000000}"/>
    <cellStyle name="20% - Accent5 4" xfId="456" xr:uid="{F9BC7E16-43B4-436E-B2A9-D46CB016E502}"/>
    <cellStyle name="20% - Accent6 2" xfId="33" xr:uid="{00000000-0005-0000-0000-000020000000}"/>
    <cellStyle name="20% - Accent6 2 2" xfId="459" xr:uid="{1B4C1884-A008-4AC8-892C-9E10A20C1C44}"/>
    <cellStyle name="20% - Accent6 3" xfId="34" xr:uid="{00000000-0005-0000-0000-000021000000}"/>
    <cellStyle name="20% - Accent6 4" xfId="458" xr:uid="{E7E88845-6295-421D-886F-88FD2271ADEF}"/>
    <cellStyle name="20% - ส่วนที่ถูกเน้น1" xfId="35" xr:uid="{00000000-0005-0000-0000-000022000000}"/>
    <cellStyle name="20% - ส่วนที่ถูกเน้น2" xfId="36" xr:uid="{00000000-0005-0000-0000-000023000000}"/>
    <cellStyle name="20% - ส่วนที่ถูกเน้น3" xfId="37" xr:uid="{00000000-0005-0000-0000-000024000000}"/>
    <cellStyle name="20% - ส่วนที่ถูกเน้น4" xfId="38" xr:uid="{00000000-0005-0000-0000-000025000000}"/>
    <cellStyle name="20% - ส่วนที่ถูกเน้น5" xfId="39" xr:uid="{00000000-0005-0000-0000-000026000000}"/>
    <cellStyle name="20% - ส่วนที่ถูกเน้น6" xfId="40" xr:uid="{00000000-0005-0000-0000-000027000000}"/>
    <cellStyle name="40 % - Akzent1" xfId="41" xr:uid="{00000000-0005-0000-0000-000028000000}"/>
    <cellStyle name="40 % - Akzent2" xfId="42" xr:uid="{00000000-0005-0000-0000-000029000000}"/>
    <cellStyle name="40 % - Akzent3" xfId="43" xr:uid="{00000000-0005-0000-0000-00002A000000}"/>
    <cellStyle name="40 % - Akzent4" xfId="44" xr:uid="{00000000-0005-0000-0000-00002B000000}"/>
    <cellStyle name="40 % - Akzent5" xfId="45" xr:uid="{00000000-0005-0000-0000-00002C000000}"/>
    <cellStyle name="40 % - Akzent6" xfId="46" xr:uid="{00000000-0005-0000-0000-00002D000000}"/>
    <cellStyle name="40% - Accent1 2" xfId="47" xr:uid="{00000000-0005-0000-0000-00002E000000}"/>
    <cellStyle name="40% - Accent1 2 2" xfId="461" xr:uid="{2293F29E-3ED6-4A94-ACED-D5AC759F3158}"/>
    <cellStyle name="40% - Accent1 3" xfId="48" xr:uid="{00000000-0005-0000-0000-00002F000000}"/>
    <cellStyle name="40% - Accent1 4" xfId="460" xr:uid="{76F471B1-3F7B-4FA3-ACD8-1CFAD32B995B}"/>
    <cellStyle name="40% - Accent2 2" xfId="49" xr:uid="{00000000-0005-0000-0000-000030000000}"/>
    <cellStyle name="40% - Accent2 2 2" xfId="463" xr:uid="{1FE0F38C-9A93-474D-971C-2F083E614DDA}"/>
    <cellStyle name="40% - Accent2 3" xfId="50" xr:uid="{00000000-0005-0000-0000-000031000000}"/>
    <cellStyle name="40% - Accent2 4" xfId="462" xr:uid="{C7C6C4AE-A733-4123-9677-AFC544E3E385}"/>
    <cellStyle name="40% - Accent3 2" xfId="51" xr:uid="{00000000-0005-0000-0000-000032000000}"/>
    <cellStyle name="40% - Accent3 2 2" xfId="465" xr:uid="{63C20DD9-7A71-40BC-A35F-55C543D84975}"/>
    <cellStyle name="40% - Accent3 3" xfId="52" xr:uid="{00000000-0005-0000-0000-000033000000}"/>
    <cellStyle name="40% - Accent3 4" xfId="464" xr:uid="{4DFB64EA-EE0C-4346-B694-EF84933CD12F}"/>
    <cellStyle name="40% - Accent4 2" xfId="53" xr:uid="{00000000-0005-0000-0000-000034000000}"/>
    <cellStyle name="40% - Accent4 2 2" xfId="467" xr:uid="{7FE56BCE-2B2B-432E-85B4-BE2A9127179B}"/>
    <cellStyle name="40% - Accent4 3" xfId="54" xr:uid="{00000000-0005-0000-0000-000035000000}"/>
    <cellStyle name="40% - Accent4 4" xfId="466" xr:uid="{D0162DE8-8A03-4546-A293-23764B4439DB}"/>
    <cellStyle name="40% - Accent5 2" xfId="55" xr:uid="{00000000-0005-0000-0000-000036000000}"/>
    <cellStyle name="40% - Accent5 2 2" xfId="469" xr:uid="{F14DA655-3323-4795-8AA9-D89E445D4364}"/>
    <cellStyle name="40% - Accent5 3" xfId="56" xr:uid="{00000000-0005-0000-0000-000037000000}"/>
    <cellStyle name="40% - Accent5 4" xfId="468" xr:uid="{F006CF54-C815-45A6-A439-906A53EDFF59}"/>
    <cellStyle name="40% - Accent6 2" xfId="57" xr:uid="{00000000-0005-0000-0000-000038000000}"/>
    <cellStyle name="40% - Accent6 2 2" xfId="471" xr:uid="{33737E89-A338-458D-8AC4-FAA4E1BE3500}"/>
    <cellStyle name="40% - Accent6 3" xfId="58" xr:uid="{00000000-0005-0000-0000-000039000000}"/>
    <cellStyle name="40% - Accent6 4" xfId="470" xr:uid="{24101135-CE6E-4EF6-BFA9-8AB70A02ACB4}"/>
    <cellStyle name="40% - ส่วนที่ถูกเน้น1" xfId="59" xr:uid="{00000000-0005-0000-0000-00003A000000}"/>
    <cellStyle name="40% - ส่วนที่ถูกเน้น2" xfId="60" xr:uid="{00000000-0005-0000-0000-00003B000000}"/>
    <cellStyle name="40% - ส่วนที่ถูกเน้น3" xfId="61" xr:uid="{00000000-0005-0000-0000-00003C000000}"/>
    <cellStyle name="40% - ส่วนที่ถูกเน้น4" xfId="62" xr:uid="{00000000-0005-0000-0000-00003D000000}"/>
    <cellStyle name="40% - ส่วนที่ถูกเน้น5" xfId="63" xr:uid="{00000000-0005-0000-0000-00003E000000}"/>
    <cellStyle name="40% - ส่วนที่ถูกเน้น6" xfId="64" xr:uid="{00000000-0005-0000-0000-00003F000000}"/>
    <cellStyle name="594941.25" xfId="65" xr:uid="{00000000-0005-0000-0000-000040000000}"/>
    <cellStyle name="60 % - Akzent1" xfId="66" xr:uid="{00000000-0005-0000-0000-000041000000}"/>
    <cellStyle name="60 % - Akzent2" xfId="67" xr:uid="{00000000-0005-0000-0000-000042000000}"/>
    <cellStyle name="60 % - Akzent3" xfId="68" xr:uid="{00000000-0005-0000-0000-000043000000}"/>
    <cellStyle name="60 % - Akzent4" xfId="69" xr:uid="{00000000-0005-0000-0000-000044000000}"/>
    <cellStyle name="60 % - Akzent5" xfId="70" xr:uid="{00000000-0005-0000-0000-000045000000}"/>
    <cellStyle name="60 % - Akzent6" xfId="71" xr:uid="{00000000-0005-0000-0000-000046000000}"/>
    <cellStyle name="60% - Accent1 2" xfId="72" xr:uid="{00000000-0005-0000-0000-000047000000}"/>
    <cellStyle name="60% - Accent1 2 2" xfId="473" xr:uid="{F2C85D43-CEC2-4463-8C5E-A85C4E2F18AA}"/>
    <cellStyle name="60% - Accent1 3" xfId="73" xr:uid="{00000000-0005-0000-0000-000048000000}"/>
    <cellStyle name="60% - Accent1 4" xfId="472" xr:uid="{52712916-1D6C-47DF-A00E-351F8A24C31D}"/>
    <cellStyle name="60% - Accent2 2" xfId="74" xr:uid="{00000000-0005-0000-0000-000049000000}"/>
    <cellStyle name="60% - Accent2 2 2" xfId="475" xr:uid="{814A127A-3417-4AC6-8C57-D2EE3B0E5ED0}"/>
    <cellStyle name="60% - Accent2 3" xfId="75" xr:uid="{00000000-0005-0000-0000-00004A000000}"/>
    <cellStyle name="60% - Accent2 4" xfId="474" xr:uid="{791AE5C7-2E56-414B-B7C8-466502AB2189}"/>
    <cellStyle name="60% - Accent3 2" xfId="76" xr:uid="{00000000-0005-0000-0000-00004B000000}"/>
    <cellStyle name="60% - Accent3 2 2" xfId="477" xr:uid="{FB2266C2-5D93-4A33-AB1B-A14EA89CB569}"/>
    <cellStyle name="60% - Accent3 3" xfId="77" xr:uid="{00000000-0005-0000-0000-00004C000000}"/>
    <cellStyle name="60% - Accent3 4" xfId="476" xr:uid="{E0752845-8D2B-41CB-B5C2-9884806BCF69}"/>
    <cellStyle name="60% - Accent4 2" xfId="78" xr:uid="{00000000-0005-0000-0000-00004D000000}"/>
    <cellStyle name="60% - Accent4 2 2" xfId="479" xr:uid="{C3A36128-67E0-41DF-ADFE-F8D4D44AA3E2}"/>
    <cellStyle name="60% - Accent4 3" xfId="79" xr:uid="{00000000-0005-0000-0000-00004E000000}"/>
    <cellStyle name="60% - Accent4 4" xfId="478" xr:uid="{75AB1B64-F61E-4CB9-A236-97C5C39A798F}"/>
    <cellStyle name="60% - Accent5 2" xfId="80" xr:uid="{00000000-0005-0000-0000-00004F000000}"/>
    <cellStyle name="60% - Accent5 2 2" xfId="481" xr:uid="{E244E705-6F0F-44DE-B6FD-6E58AB396F3F}"/>
    <cellStyle name="60% - Accent5 3" xfId="81" xr:uid="{00000000-0005-0000-0000-000050000000}"/>
    <cellStyle name="60% - Accent5 4" xfId="480" xr:uid="{86845F12-982E-429D-B926-9783B7C1D752}"/>
    <cellStyle name="60% - Accent6 2" xfId="82" xr:uid="{00000000-0005-0000-0000-000051000000}"/>
    <cellStyle name="60% - Accent6 2 2" xfId="483" xr:uid="{BF7C93F9-C41E-470B-9B57-8E5DC93F70E2}"/>
    <cellStyle name="60% - Accent6 3" xfId="83" xr:uid="{00000000-0005-0000-0000-000052000000}"/>
    <cellStyle name="60% - Accent6 4" xfId="482" xr:uid="{9707B678-114E-4D25-A0FF-006E7F4F6BA6}"/>
    <cellStyle name="60% - ส่วนที่ถูกเน้น1" xfId="84" xr:uid="{00000000-0005-0000-0000-000053000000}"/>
    <cellStyle name="60% - ส่วนที่ถูกเน้น2" xfId="85" xr:uid="{00000000-0005-0000-0000-000054000000}"/>
    <cellStyle name="60% - ส่วนที่ถูกเน้น3" xfId="86" xr:uid="{00000000-0005-0000-0000-000055000000}"/>
    <cellStyle name="60% - ส่วนที่ถูกเน้น4" xfId="87" xr:uid="{00000000-0005-0000-0000-000056000000}"/>
    <cellStyle name="60% - ส่วนที่ถูกเน้น5" xfId="88" xr:uid="{00000000-0005-0000-0000-000057000000}"/>
    <cellStyle name="60% - ส่วนที่ถูกเน้น6" xfId="89" xr:uid="{00000000-0005-0000-0000-000058000000}"/>
    <cellStyle name="75" xfId="90" xr:uid="{00000000-0005-0000-0000-000059000000}"/>
    <cellStyle name="AA FRAME" xfId="91" xr:uid="{00000000-0005-0000-0000-00005A000000}"/>
    <cellStyle name="AA HEADING" xfId="92" xr:uid="{00000000-0005-0000-0000-00005B000000}"/>
    <cellStyle name="AA INITIALS" xfId="93" xr:uid="{00000000-0005-0000-0000-00005C000000}"/>
    <cellStyle name="AA INPUT" xfId="94" xr:uid="{00000000-0005-0000-0000-00005D000000}"/>
    <cellStyle name="AA LOCK" xfId="95" xr:uid="{00000000-0005-0000-0000-00005E000000}"/>
    <cellStyle name="AA MGR NAME" xfId="96" xr:uid="{00000000-0005-0000-0000-00005F000000}"/>
    <cellStyle name="AA NORMAL" xfId="97" xr:uid="{00000000-0005-0000-0000-000060000000}"/>
    <cellStyle name="AA NUMBER" xfId="98" xr:uid="{00000000-0005-0000-0000-000061000000}"/>
    <cellStyle name="AA NUMBER2" xfId="99" xr:uid="{00000000-0005-0000-0000-000062000000}"/>
    <cellStyle name="AA QUESTION" xfId="100" xr:uid="{00000000-0005-0000-0000-000063000000}"/>
    <cellStyle name="AA SHADE" xfId="101" xr:uid="{00000000-0005-0000-0000-000064000000}"/>
    <cellStyle name="Accent1 2" xfId="102" xr:uid="{00000000-0005-0000-0000-000065000000}"/>
    <cellStyle name="Accent1 2 2" xfId="485" xr:uid="{C217069B-A35F-4544-B685-1ACA0116D577}"/>
    <cellStyle name="Accent1 3" xfId="103" xr:uid="{00000000-0005-0000-0000-000066000000}"/>
    <cellStyle name="Accent1 4" xfId="484" xr:uid="{07956E52-5C8B-418E-A29E-2B39D651E57B}"/>
    <cellStyle name="Accent2 2" xfId="104" xr:uid="{00000000-0005-0000-0000-000067000000}"/>
    <cellStyle name="Accent2 2 2" xfId="487" xr:uid="{CFED19B5-0BA1-48DC-AE56-3B3291F3BDE4}"/>
    <cellStyle name="Accent2 3" xfId="105" xr:uid="{00000000-0005-0000-0000-000068000000}"/>
    <cellStyle name="Accent2 4" xfId="486" xr:uid="{446B99F7-EB66-45B4-BEC6-2690AFEDE4AA}"/>
    <cellStyle name="Accent3 2" xfId="106" xr:uid="{00000000-0005-0000-0000-000069000000}"/>
    <cellStyle name="Accent3 2 2" xfId="489" xr:uid="{D14B6D53-6014-44E3-B4F4-A179FE08C29D}"/>
    <cellStyle name="Accent3 3" xfId="107" xr:uid="{00000000-0005-0000-0000-00006A000000}"/>
    <cellStyle name="Accent3 4" xfId="488" xr:uid="{324D0893-0D09-4A1D-B6A0-0764809C19C5}"/>
    <cellStyle name="Accent4 2" xfId="108" xr:uid="{00000000-0005-0000-0000-00006B000000}"/>
    <cellStyle name="Accent4 2 2" xfId="491" xr:uid="{A9154FDE-D9ED-4981-AF2A-A493C71C0821}"/>
    <cellStyle name="Accent4 3" xfId="109" xr:uid="{00000000-0005-0000-0000-00006C000000}"/>
    <cellStyle name="Accent4 4" xfId="490" xr:uid="{953A8CC8-F6E0-4E3D-9869-8AF91D83120F}"/>
    <cellStyle name="Accent5 2" xfId="110" xr:uid="{00000000-0005-0000-0000-00006D000000}"/>
    <cellStyle name="Accent5 2 2" xfId="493" xr:uid="{012270E5-1688-4071-BFE8-7E634358D0B6}"/>
    <cellStyle name="Accent5 3" xfId="111" xr:uid="{00000000-0005-0000-0000-00006E000000}"/>
    <cellStyle name="Accent5 4" xfId="492" xr:uid="{A7A9D682-731F-484F-8B61-456FAA2AB9DE}"/>
    <cellStyle name="Accent6 2" xfId="112" xr:uid="{00000000-0005-0000-0000-00006F000000}"/>
    <cellStyle name="Accent6 2 2" xfId="495" xr:uid="{E01C5EE5-281E-409D-8C05-71FCF96F0BBF}"/>
    <cellStyle name="Accent6 3" xfId="113" xr:uid="{00000000-0005-0000-0000-000070000000}"/>
    <cellStyle name="Accent6 4" xfId="494" xr:uid="{7D8A82D7-B155-4A34-9461-AD03CC8FCAB6}"/>
    <cellStyle name="Akzent1" xfId="114" xr:uid="{00000000-0005-0000-0000-000071000000}"/>
    <cellStyle name="Akzent2" xfId="115" xr:uid="{00000000-0005-0000-0000-000072000000}"/>
    <cellStyle name="Akzent3" xfId="116" xr:uid="{00000000-0005-0000-0000-000073000000}"/>
    <cellStyle name="Akzent4" xfId="117" xr:uid="{00000000-0005-0000-0000-000074000000}"/>
    <cellStyle name="Akzent5" xfId="118" xr:uid="{00000000-0005-0000-0000-000075000000}"/>
    <cellStyle name="Akzent6" xfId="119" xr:uid="{00000000-0005-0000-0000-000076000000}"/>
    <cellStyle name="Ausgabe" xfId="120" xr:uid="{00000000-0005-0000-0000-000077000000}"/>
    <cellStyle name="Bad 2" xfId="121" xr:uid="{00000000-0005-0000-0000-000078000000}"/>
    <cellStyle name="Bad 2 2" xfId="497" xr:uid="{F8256239-57A9-498E-9AA0-AE44B6B0FF2E}"/>
    <cellStyle name="Bad 3" xfId="122" xr:uid="{00000000-0005-0000-0000-000079000000}"/>
    <cellStyle name="Bad 4" xfId="496" xr:uid="{CA00DC38-63D4-4949-9DDD-13C7056D60BB}"/>
    <cellStyle name="Berechnung" xfId="123" xr:uid="{00000000-0005-0000-0000-00007A000000}"/>
    <cellStyle name="Border" xfId="124" xr:uid="{00000000-0005-0000-0000-00007B000000}"/>
    <cellStyle name="Calc Currency (0)" xfId="125" xr:uid="{00000000-0005-0000-0000-00007C000000}"/>
    <cellStyle name="Calc Currency (2)" xfId="126" xr:uid="{00000000-0005-0000-0000-00007D000000}"/>
    <cellStyle name="Calc Percent (0)" xfId="127" xr:uid="{00000000-0005-0000-0000-00007E000000}"/>
    <cellStyle name="Calc Percent (1)" xfId="128" xr:uid="{00000000-0005-0000-0000-00007F000000}"/>
    <cellStyle name="Calc Percent (2)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2 2" xfId="499" xr:uid="{BD6628E5-779E-4301-8355-2820F819C7E2}"/>
    <cellStyle name="Calculation 3" xfId="134" xr:uid="{00000000-0005-0000-0000-000085000000}"/>
    <cellStyle name="Calculation 4" xfId="498" xr:uid="{BA571200-A58C-4C3C-BA8A-106C77849DF3}"/>
    <cellStyle name="Check Cell 2" xfId="135" xr:uid="{00000000-0005-0000-0000-000086000000}"/>
    <cellStyle name="Check Cell 2 2" xfId="501" xr:uid="{E82882FC-5B79-4651-9F6D-BF4A4566CD73}"/>
    <cellStyle name="Check Cell 3" xfId="136" xr:uid="{00000000-0005-0000-0000-000087000000}"/>
    <cellStyle name="Check Cell 4" xfId="500" xr:uid="{19A1C37E-2346-404F-8C2B-6FCB874C2D08}"/>
    <cellStyle name="Comma" xfId="137" builtinId="3"/>
    <cellStyle name="Comma  - Style1" xfId="138" xr:uid="{00000000-0005-0000-0000-000089000000}"/>
    <cellStyle name="Comma  - Style2" xfId="139" xr:uid="{00000000-0005-0000-0000-00008A000000}"/>
    <cellStyle name="Comma  - Style3" xfId="140" xr:uid="{00000000-0005-0000-0000-00008B000000}"/>
    <cellStyle name="Comma  - Style4" xfId="141" xr:uid="{00000000-0005-0000-0000-00008C000000}"/>
    <cellStyle name="Comma  - Style5" xfId="142" xr:uid="{00000000-0005-0000-0000-00008D000000}"/>
    <cellStyle name="Comma  - Style6" xfId="143" xr:uid="{00000000-0005-0000-0000-00008E000000}"/>
    <cellStyle name="Comma  - Style7" xfId="144" xr:uid="{00000000-0005-0000-0000-00008F000000}"/>
    <cellStyle name="Comma  - Style8" xfId="145" xr:uid="{00000000-0005-0000-0000-000090000000}"/>
    <cellStyle name="Comma [00]" xfId="146" xr:uid="{00000000-0005-0000-0000-000091000000}"/>
    <cellStyle name="Comma 10" xfId="147" xr:uid="{00000000-0005-0000-0000-000092000000}"/>
    <cellStyle name="Comma 11" xfId="502" xr:uid="{C07726AD-9585-48C2-A1B0-06319714D35E}"/>
    <cellStyle name="Comma 12 2 2" xfId="503" xr:uid="{17777984-939E-4A9B-9943-E93C26B46FF4}"/>
    <cellStyle name="Comma 12 2 2 2" xfId="504" xr:uid="{F1D20B11-B747-4857-BBDB-DDD947C1350F}"/>
    <cellStyle name="Comma 2" xfId="148" xr:uid="{00000000-0005-0000-0000-000093000000}"/>
    <cellStyle name="Comma 2 10" xfId="149" xr:uid="{00000000-0005-0000-0000-000094000000}"/>
    <cellStyle name="Comma 2 19 2 2" xfId="506" xr:uid="{3A5E6399-BFBD-474C-9320-90E5621E926B}"/>
    <cellStyle name="Comma 2 19 2 2 2" xfId="507" xr:uid="{339001ED-DA13-4044-B7A2-D3A843627334}"/>
    <cellStyle name="Comma 2 2" xfId="150" xr:uid="{00000000-0005-0000-0000-000095000000}"/>
    <cellStyle name="Comma 2 2 14" xfId="151" xr:uid="{00000000-0005-0000-0000-000096000000}"/>
    <cellStyle name="Comma 2 2 2" xfId="152" xr:uid="{00000000-0005-0000-0000-000097000000}"/>
    <cellStyle name="Comma 2 3" xfId="153" xr:uid="{00000000-0005-0000-0000-000098000000}"/>
    <cellStyle name="Comma 2 4" xfId="154" xr:uid="{00000000-0005-0000-0000-000099000000}"/>
    <cellStyle name="Comma 2 5" xfId="155" xr:uid="{00000000-0005-0000-0000-00009A000000}"/>
    <cellStyle name="Comma 2 6" xfId="156" xr:uid="{00000000-0005-0000-0000-00009B000000}"/>
    <cellStyle name="Comma 2 7" xfId="505" xr:uid="{EAD1252F-EE84-4A14-8254-596BBFAAFD0B}"/>
    <cellStyle name="Comma 3" xfId="157" xr:uid="{00000000-0005-0000-0000-00009C000000}"/>
    <cellStyle name="Comma 3 2" xfId="158" xr:uid="{00000000-0005-0000-0000-00009D000000}"/>
    <cellStyle name="Comma 3 2 2" xfId="509" xr:uid="{81D20DAF-FCDE-494B-9BBF-4E8420520520}"/>
    <cellStyle name="Comma 3 3" xfId="438" xr:uid="{0CA6D296-AA61-4719-B2F4-D9DD8FB8D71F}"/>
    <cellStyle name="Comma 3 4" xfId="508" xr:uid="{60BABE93-7083-4B1C-9231-3DAAD35F56EC}"/>
    <cellStyle name="Comma 3 5" xfId="541" xr:uid="{8F78ECB9-30D8-4486-B4DA-68C3F029DD67}"/>
    <cellStyle name="Comma 4" xfId="159" xr:uid="{00000000-0005-0000-0000-00009E000000}"/>
    <cellStyle name="Comma 5" xfId="160" xr:uid="{00000000-0005-0000-0000-00009F000000}"/>
    <cellStyle name="Comma 6" xfId="161" xr:uid="{00000000-0005-0000-0000-0000A0000000}"/>
    <cellStyle name="Comma 6 2" xfId="542" xr:uid="{C1FA8976-4C87-4D56-BCAE-85825063763C}"/>
    <cellStyle name="Comma 7" xfId="162" xr:uid="{00000000-0005-0000-0000-0000A1000000}"/>
    <cellStyle name="Comma 8" xfId="163" xr:uid="{00000000-0005-0000-0000-0000A2000000}"/>
    <cellStyle name="Comma 9" xfId="164" xr:uid="{00000000-0005-0000-0000-0000A3000000}"/>
    <cellStyle name="Comma 9 2" xfId="543" xr:uid="{33CC7EDB-9415-49D0-A183-3E548ED1E661}"/>
    <cellStyle name="comma zerodec" xfId="165" xr:uid="{00000000-0005-0000-0000-0000A4000000}"/>
    <cellStyle name="Comma0" xfId="166" xr:uid="{00000000-0005-0000-0000-0000A5000000}"/>
    <cellStyle name="Copied" xfId="167" xr:uid="{00000000-0005-0000-0000-0000A6000000}"/>
    <cellStyle name="Curren - Style3" xfId="168" xr:uid="{00000000-0005-0000-0000-0000A7000000}"/>
    <cellStyle name="Curren - Style4" xfId="169" xr:uid="{00000000-0005-0000-0000-0000A8000000}"/>
    <cellStyle name="Currency [00]" xfId="170" xr:uid="{00000000-0005-0000-0000-0000A9000000}"/>
    <cellStyle name="Currency 2" xfId="439" xr:uid="{110BE6E6-FFD7-4E28-9116-EF7FD0498391}"/>
    <cellStyle name="Currency0" xfId="171" xr:uid="{00000000-0005-0000-0000-0000AA000000}"/>
    <cellStyle name="Currency1" xfId="172" xr:uid="{00000000-0005-0000-0000-0000AB000000}"/>
    <cellStyle name="Currency2" xfId="173" xr:uid="{00000000-0005-0000-0000-0000AC000000}"/>
    <cellStyle name="Dan" xfId="174" xr:uid="{00000000-0005-0000-0000-0000AD000000}"/>
    <cellStyle name="Date" xfId="175" xr:uid="{00000000-0005-0000-0000-0000AE000000}"/>
    <cellStyle name="Date Short" xfId="176" xr:uid="{00000000-0005-0000-0000-0000AF000000}"/>
    <cellStyle name="DELTA" xfId="177" xr:uid="{00000000-0005-0000-0000-0000B0000000}"/>
    <cellStyle name="Dezimal [0]_35ERI8T2gbIEMixb4v26icuOo" xfId="178" xr:uid="{00000000-0005-0000-0000-0000B1000000}"/>
    <cellStyle name="Dezimal_35ERI8T2gbIEMixb4v26icuOo" xfId="179" xr:uid="{00000000-0005-0000-0000-0000B2000000}"/>
    <cellStyle name="Dollar (zero dec)" xfId="180" xr:uid="{00000000-0005-0000-0000-0000B3000000}"/>
    <cellStyle name="Eingabe" xfId="181" xr:uid="{00000000-0005-0000-0000-0000B4000000}"/>
    <cellStyle name="Enter Currency (0)" xfId="182" xr:uid="{00000000-0005-0000-0000-0000B5000000}"/>
    <cellStyle name="Enter Currency (2)" xfId="183" xr:uid="{00000000-0005-0000-0000-0000B6000000}"/>
    <cellStyle name="Enter Units (0)" xfId="184" xr:uid="{00000000-0005-0000-0000-0000B7000000}"/>
    <cellStyle name="Enter Units (1)" xfId="185" xr:uid="{00000000-0005-0000-0000-0000B8000000}"/>
    <cellStyle name="Enter Units (2)" xfId="186" xr:uid="{00000000-0005-0000-0000-0000B9000000}"/>
    <cellStyle name="Entered" xfId="187" xr:uid="{00000000-0005-0000-0000-0000BA000000}"/>
    <cellStyle name="Ergebnis" xfId="188" xr:uid="{00000000-0005-0000-0000-0000BB000000}"/>
    <cellStyle name="Erklärender Text" xfId="189" xr:uid="{00000000-0005-0000-0000-0000BC000000}"/>
    <cellStyle name="Explanatory Text 2" xfId="190" xr:uid="{00000000-0005-0000-0000-0000BD000000}"/>
    <cellStyle name="Explanatory Text 2 2" xfId="511" xr:uid="{61D8CCD2-DAF6-4B54-A312-E8A7A82DB63A}"/>
    <cellStyle name="Explanatory Text 3" xfId="191" xr:uid="{00000000-0005-0000-0000-0000BE000000}"/>
    <cellStyle name="Explanatory Text 4" xfId="510" xr:uid="{234AE53E-5BEA-4008-8417-AC71242489F6}"/>
    <cellStyle name="Fixed" xfId="192" xr:uid="{00000000-0005-0000-0000-0000BF000000}"/>
    <cellStyle name="Format Number Column" xfId="193" xr:uid="{00000000-0005-0000-0000-0000C0000000}"/>
    <cellStyle name="Good 2" xfId="194" xr:uid="{00000000-0005-0000-0000-0000C1000000}"/>
    <cellStyle name="Good 2 2" xfId="513" xr:uid="{A67E489E-D8E8-4551-8475-8B2C6675426D}"/>
    <cellStyle name="Good 3" xfId="195" xr:uid="{00000000-0005-0000-0000-0000C2000000}"/>
    <cellStyle name="Good 4" xfId="512" xr:uid="{09C359B1-ABC8-4D70-807D-92C3ADAE1060}"/>
    <cellStyle name="Grey" xfId="196" xr:uid="{00000000-0005-0000-0000-0000C3000000}"/>
    <cellStyle name="Gut" xfId="197" xr:uid="{00000000-0005-0000-0000-0000C4000000}"/>
    <cellStyle name="Header1" xfId="198" xr:uid="{00000000-0005-0000-0000-0000C5000000}"/>
    <cellStyle name="Header2" xfId="199" xr:uid="{00000000-0005-0000-0000-0000C6000000}"/>
    <cellStyle name="Heading" xfId="200" xr:uid="{00000000-0005-0000-0000-0000C7000000}"/>
    <cellStyle name="Heading 1" xfId="443" builtinId="16" customBuiltin="1"/>
    <cellStyle name="Heading 1 2" xfId="201" xr:uid="{00000000-0005-0000-0000-0000C8000000}"/>
    <cellStyle name="Heading 1 2 2" xfId="514" xr:uid="{D93E8B6A-F91E-4F49-85FE-A764189F78FB}"/>
    <cellStyle name="Heading 1 3" xfId="202" xr:uid="{00000000-0005-0000-0000-0000C9000000}"/>
    <cellStyle name="Heading 2" xfId="444" builtinId="17" customBuiltin="1"/>
    <cellStyle name="Heading 2 2" xfId="203" xr:uid="{00000000-0005-0000-0000-0000CA000000}"/>
    <cellStyle name="Heading 2 2 2" xfId="515" xr:uid="{8138931E-2C86-4B79-88ED-98404D72B1FF}"/>
    <cellStyle name="Heading 2 3" xfId="204" xr:uid="{00000000-0005-0000-0000-0000CB000000}"/>
    <cellStyle name="Heading 3" xfId="445" builtinId="18" customBuiltin="1"/>
    <cellStyle name="Heading 3 2" xfId="205" xr:uid="{00000000-0005-0000-0000-0000CC000000}"/>
    <cellStyle name="Heading 3 2 2" xfId="516" xr:uid="{B28F6971-B37A-4BF1-BC9D-DCE91EAA064C}"/>
    <cellStyle name="Heading 3 3" xfId="206" xr:uid="{00000000-0005-0000-0000-0000CD000000}"/>
    <cellStyle name="Heading 4" xfId="446" builtinId="19" customBuiltin="1"/>
    <cellStyle name="Heading 4 2" xfId="207" xr:uid="{00000000-0005-0000-0000-0000CE000000}"/>
    <cellStyle name="Heading 4 2 2" xfId="517" xr:uid="{40B5910B-9F27-419C-BA3D-33A810C50C5A}"/>
    <cellStyle name="Heading 4 3" xfId="208" xr:uid="{00000000-0005-0000-0000-0000CF000000}"/>
    <cellStyle name="Indent" xfId="209" xr:uid="{00000000-0005-0000-0000-0000D0000000}"/>
    <cellStyle name="Info_Main" xfId="210" xr:uid="{00000000-0005-0000-0000-0000D1000000}"/>
    <cellStyle name="Input [yellow]" xfId="211" xr:uid="{00000000-0005-0000-0000-0000D2000000}"/>
    <cellStyle name="Input 2" xfId="212" xr:uid="{00000000-0005-0000-0000-0000D3000000}"/>
    <cellStyle name="Input 2 2" xfId="519" xr:uid="{3F9FFAEB-D80D-43E1-9186-AA4DDE2BADF7}"/>
    <cellStyle name="Input 3" xfId="213" xr:uid="{00000000-0005-0000-0000-0000D4000000}"/>
    <cellStyle name="Input 4" xfId="518" xr:uid="{DF4AA8D7-A0A9-4556-9377-C4426347A62C}"/>
    <cellStyle name="InputCurrency" xfId="214" xr:uid="{00000000-0005-0000-0000-0000D5000000}"/>
    <cellStyle name="InputPercent1" xfId="215" xr:uid="{00000000-0005-0000-0000-0000D6000000}"/>
    <cellStyle name="KPMG Heading 1" xfId="216" xr:uid="{00000000-0005-0000-0000-0000D7000000}"/>
    <cellStyle name="KPMG Heading 2" xfId="217" xr:uid="{00000000-0005-0000-0000-0000D8000000}"/>
    <cellStyle name="KPMG Heading 3" xfId="218" xr:uid="{00000000-0005-0000-0000-0000D9000000}"/>
    <cellStyle name="KPMG Heading 4" xfId="219" xr:uid="{00000000-0005-0000-0000-0000DA000000}"/>
    <cellStyle name="KPMG Normal" xfId="220" xr:uid="{00000000-0005-0000-0000-0000DB000000}"/>
    <cellStyle name="KPMG Normal Text" xfId="221" xr:uid="{00000000-0005-0000-0000-0000DC000000}"/>
    <cellStyle name="left" xfId="222" xr:uid="{00000000-0005-0000-0000-0000DD000000}"/>
    <cellStyle name="Link Currency (0)" xfId="223" xr:uid="{00000000-0005-0000-0000-0000DE000000}"/>
    <cellStyle name="Link Currency (2)" xfId="224" xr:uid="{00000000-0005-0000-0000-0000DF000000}"/>
    <cellStyle name="Link Units (0)" xfId="225" xr:uid="{00000000-0005-0000-0000-0000E0000000}"/>
    <cellStyle name="Link Units (1)" xfId="226" xr:uid="{00000000-0005-0000-0000-0000E1000000}"/>
    <cellStyle name="Link Units (2)" xfId="227" xr:uid="{00000000-0005-0000-0000-0000E2000000}"/>
    <cellStyle name="Linked Cell 2" xfId="228" xr:uid="{00000000-0005-0000-0000-0000E3000000}"/>
    <cellStyle name="Linked Cell 2 2" xfId="521" xr:uid="{D31E1063-0B65-478C-BC1C-173753DBB26C}"/>
    <cellStyle name="Linked Cell 3" xfId="229" xr:uid="{00000000-0005-0000-0000-0000E4000000}"/>
    <cellStyle name="Linked Cell 4" xfId="520" xr:uid="{1D081084-E348-4733-9CDC-6D74FC8BDC4A}"/>
    <cellStyle name="Miglia - Stile1" xfId="230" xr:uid="{00000000-0005-0000-0000-0000E5000000}"/>
    <cellStyle name="Miglia - Stile2" xfId="231" xr:uid="{00000000-0005-0000-0000-0000E6000000}"/>
    <cellStyle name="Miglia - Stile3" xfId="232" xr:uid="{00000000-0005-0000-0000-0000E7000000}"/>
    <cellStyle name="Miglia - Stile4" xfId="233" xr:uid="{00000000-0005-0000-0000-0000E8000000}"/>
    <cellStyle name="Miglia - Stile5" xfId="234" xr:uid="{00000000-0005-0000-0000-0000E9000000}"/>
    <cellStyle name="Migliaia (0)" xfId="235" xr:uid="{00000000-0005-0000-0000-0000EA000000}"/>
    <cellStyle name="Milliers [0]_AR1194" xfId="236" xr:uid="{00000000-0005-0000-0000-0000EB000000}"/>
    <cellStyle name="Milliers_AR1194" xfId="237" xr:uid="{00000000-0005-0000-0000-0000EC000000}"/>
    <cellStyle name="Mon?taire [0]_AR1194" xfId="238" xr:uid="{00000000-0005-0000-0000-0000ED000000}"/>
    <cellStyle name="Mon?taire_AR1194" xfId="239" xr:uid="{00000000-0005-0000-0000-0000EE000000}"/>
    <cellStyle name="Monétaire [0]_laroux" xfId="240" xr:uid="{00000000-0005-0000-0000-0000EF000000}"/>
    <cellStyle name="Monétaire_laroux" xfId="241" xr:uid="{00000000-0005-0000-0000-0000F0000000}"/>
    <cellStyle name="Neutral 2" xfId="242" xr:uid="{00000000-0005-0000-0000-0000F1000000}"/>
    <cellStyle name="Neutral 2 2" xfId="523" xr:uid="{37E62E76-3FEB-4008-8A80-CF1547C955F5}"/>
    <cellStyle name="Neutral 3" xfId="243" xr:uid="{00000000-0005-0000-0000-0000F2000000}"/>
    <cellStyle name="Neutral 4" xfId="522" xr:uid="{13CD6EFF-9F8B-463C-97A1-AC69B5F00697}"/>
    <cellStyle name="no dec" xfId="244" xr:uid="{00000000-0005-0000-0000-0000F3000000}"/>
    <cellStyle name="Normal" xfId="0" builtinId="0"/>
    <cellStyle name="Normal - Stile6" xfId="245" xr:uid="{00000000-0005-0000-0000-0000F5000000}"/>
    <cellStyle name="Normal - Stile7" xfId="246" xr:uid="{00000000-0005-0000-0000-0000F6000000}"/>
    <cellStyle name="Normal - Stile8" xfId="247" xr:uid="{00000000-0005-0000-0000-0000F7000000}"/>
    <cellStyle name="Normal - Style1" xfId="248" xr:uid="{00000000-0005-0000-0000-0000F8000000}"/>
    <cellStyle name="Normal - Style2" xfId="249" xr:uid="{00000000-0005-0000-0000-0000F9000000}"/>
    <cellStyle name="Normal - Style5" xfId="250" xr:uid="{00000000-0005-0000-0000-0000FA000000}"/>
    <cellStyle name="Normal 10" xfId="251" xr:uid="{00000000-0005-0000-0000-0000FB000000}"/>
    <cellStyle name="Normal 11" xfId="252" xr:uid="{00000000-0005-0000-0000-0000FC000000}"/>
    <cellStyle name="Normal 11 2" xfId="544" xr:uid="{3BEBFE50-6CBB-41B7-8066-2548BC3837F2}"/>
    <cellStyle name="Normal 12" xfId="253" xr:uid="{00000000-0005-0000-0000-0000FD000000}"/>
    <cellStyle name="Normal 12 2" xfId="545" xr:uid="{B088DB81-8B26-4649-BCCE-B6B90F8EC2AF}"/>
    <cellStyle name="Normal 13" xfId="254" xr:uid="{00000000-0005-0000-0000-0000FE000000}"/>
    <cellStyle name="Normal 13 2" xfId="546" xr:uid="{09D0CA91-9930-42E5-81F3-496D6B94FA46}"/>
    <cellStyle name="Normal 14" xfId="255" xr:uid="{00000000-0005-0000-0000-0000FF000000}"/>
    <cellStyle name="Normal 15" xfId="437" xr:uid="{F9C394AB-B5B5-42D1-B3E0-AE05B14B5EBB}"/>
    <cellStyle name="Normal 16" xfId="440" xr:uid="{63BFA71E-6672-4774-B4F3-AFD2938FCD6F}"/>
    <cellStyle name="Normal 17" xfId="447" xr:uid="{82DB7B6F-58D0-45BB-8DD9-85C3F9C7F421}"/>
    <cellStyle name="Normal 2" xfId="256" xr:uid="{00000000-0005-0000-0000-000000010000}"/>
    <cellStyle name="Normal 2 13" xfId="525" xr:uid="{84526B5C-7A1D-4974-ABE3-FC2B0871F1A7}"/>
    <cellStyle name="Normal 2 13 2" xfId="526" xr:uid="{4565A261-AE2E-4B2C-A477-81748A3C14E8}"/>
    <cellStyle name="Normal 2 2" xfId="257" xr:uid="{00000000-0005-0000-0000-000001010000}"/>
    <cellStyle name="Normal 2 2 2" xfId="436" xr:uid="{93303B6B-9F87-404C-B23E-48DA290BF9E6}"/>
    <cellStyle name="Normal 2 3" xfId="258" xr:uid="{00000000-0005-0000-0000-000002010000}"/>
    <cellStyle name="Normal 2 3 2" xfId="528" xr:uid="{03ED08F7-0CAD-4A28-9C32-63DBC1C5DF56}"/>
    <cellStyle name="Normal 2 3 3" xfId="527" xr:uid="{EF2F61BA-1229-426D-B3F0-A1F41B05C613}"/>
    <cellStyle name="Normal 2 4" xfId="524" xr:uid="{7DAE9585-77A7-4010-B548-95D740B45DAC}"/>
    <cellStyle name="Normal 3" xfId="259" xr:uid="{00000000-0005-0000-0000-000003010000}"/>
    <cellStyle name="Normal 3 2" xfId="260" xr:uid="{00000000-0005-0000-0000-000004010000}"/>
    <cellStyle name="Normal 3 2 2" xfId="261" xr:uid="{00000000-0005-0000-0000-000005010000}"/>
    <cellStyle name="Normal 3 2 3" xfId="529" xr:uid="{236E6699-0117-4FEE-8E1E-8DDD456DC43A}"/>
    <cellStyle name="Normal 3 3" xfId="262" xr:uid="{00000000-0005-0000-0000-000006010000}"/>
    <cellStyle name="Normal 3 4" xfId="442" xr:uid="{8664C877-7C42-4540-B530-0E54D16EFB08}"/>
    <cellStyle name="Normal 3 5" xfId="547" xr:uid="{697B0D48-F93D-40AC-B91C-E2FEA5893191}"/>
    <cellStyle name="Normal 4" xfId="263" xr:uid="{00000000-0005-0000-0000-000007010000}"/>
    <cellStyle name="Normal 4 2" xfId="264" xr:uid="{00000000-0005-0000-0000-000008010000}"/>
    <cellStyle name="Normal 4 2 2" xfId="265" xr:uid="{00000000-0005-0000-0000-000009010000}"/>
    <cellStyle name="Normal 4 2 2 2" xfId="549" xr:uid="{FBF66A67-84C8-41E4-8C16-03561A683ABE}"/>
    <cellStyle name="Normal 4 2 3" xfId="266" xr:uid="{00000000-0005-0000-0000-00000A010000}"/>
    <cellStyle name="Normal 4 2 3 2" xfId="550" xr:uid="{2F6CD0C7-4861-4606-82A1-CB0915BDD58F}"/>
    <cellStyle name="Normal 4 2 4" xfId="531" xr:uid="{64AD3378-C750-4F02-98EE-5DB5BC6AE458}"/>
    <cellStyle name="Normal 4 2 5" xfId="548" xr:uid="{169A4208-99DF-4DC3-AF9B-FCD10EE990FA}"/>
    <cellStyle name="Normal 4 3" xfId="267" xr:uid="{00000000-0005-0000-0000-00000B010000}"/>
    <cellStyle name="Normal 4 3 2" xfId="551" xr:uid="{05FFE9D7-02C2-4FBF-BA21-95E7AC7EB31C}"/>
    <cellStyle name="Normal 4 4" xfId="530" xr:uid="{312C3459-15C2-4BA5-8A1C-4B3E8448CBB0}"/>
    <cellStyle name="Normal 5" xfId="268" xr:uid="{00000000-0005-0000-0000-00000C010000}"/>
    <cellStyle name="Normal 5 2" xfId="269" xr:uid="{00000000-0005-0000-0000-00000D010000}"/>
    <cellStyle name="Normal 6" xfId="270" xr:uid="{00000000-0005-0000-0000-00000E010000}"/>
    <cellStyle name="Normal 68" xfId="441" xr:uid="{E9508780-6169-4B10-92C9-14F0F5161987}"/>
    <cellStyle name="Normal 7" xfId="271" xr:uid="{00000000-0005-0000-0000-00000F010000}"/>
    <cellStyle name="Normal 71" xfId="532" xr:uid="{E29E4AE2-5B66-433B-B712-1ABE11CD712A}"/>
    <cellStyle name="Normal 71 2" xfId="533" xr:uid="{1FBB30FB-6EB4-4119-858F-8AE4432891BA}"/>
    <cellStyle name="Normal 8" xfId="272" xr:uid="{00000000-0005-0000-0000-000010010000}"/>
    <cellStyle name="Normal 8 2" xfId="552" xr:uid="{EC8F0C2C-97C2-42C9-871E-22DB08587F05}"/>
    <cellStyle name="Normal 81" xfId="534" xr:uid="{7C68F48F-0F1B-40B4-819F-EB73F07ABD25}"/>
    <cellStyle name="Normal 9" xfId="273" xr:uid="{00000000-0005-0000-0000-000011010000}"/>
    <cellStyle name="Normal0" xfId="274" xr:uid="{00000000-0005-0000-0000-000012010000}"/>
    <cellStyle name="Note 2" xfId="275" xr:uid="{00000000-0005-0000-0000-000013010000}"/>
    <cellStyle name="Note 2 2" xfId="276" xr:uid="{00000000-0005-0000-0000-000014010000}"/>
    <cellStyle name="Note 3" xfId="277" xr:uid="{00000000-0005-0000-0000-000015010000}"/>
    <cellStyle name="Notiz" xfId="278" xr:uid="{00000000-0005-0000-0000-000016010000}"/>
    <cellStyle name="Output 2" xfId="279" xr:uid="{00000000-0005-0000-0000-000017010000}"/>
    <cellStyle name="Output 2 2" xfId="536" xr:uid="{18B61565-EB90-4A13-98CF-63477F45DA6C}"/>
    <cellStyle name="Output 3" xfId="280" xr:uid="{00000000-0005-0000-0000-000018010000}"/>
    <cellStyle name="Output 4" xfId="535" xr:uid="{ED1DFD30-8504-4009-9969-3B0FE90844FA}"/>
    <cellStyle name="Output Amounts" xfId="281" xr:uid="{00000000-0005-0000-0000-000019010000}"/>
    <cellStyle name="Output Line Items" xfId="282" xr:uid="{00000000-0005-0000-0000-00001A010000}"/>
    <cellStyle name="PageSubTitle" xfId="283" xr:uid="{00000000-0005-0000-0000-00001B010000}"/>
    <cellStyle name="PageTitle" xfId="284" xr:uid="{00000000-0005-0000-0000-00001C010000}"/>
    <cellStyle name="Percent" xfId="554" builtinId="5"/>
    <cellStyle name="Percent [0]" xfId="285" xr:uid="{00000000-0005-0000-0000-00001D010000}"/>
    <cellStyle name="Percent [00]" xfId="286" xr:uid="{00000000-0005-0000-0000-00001E010000}"/>
    <cellStyle name="Percent [2]" xfId="287" xr:uid="{00000000-0005-0000-0000-00001F010000}"/>
    <cellStyle name="Percent 12" xfId="288" xr:uid="{00000000-0005-0000-0000-000020010000}"/>
    <cellStyle name="Percent 2" xfId="289" xr:uid="{00000000-0005-0000-0000-000021010000}"/>
    <cellStyle name="Percent 2 2" xfId="290" xr:uid="{00000000-0005-0000-0000-000022010000}"/>
    <cellStyle name="Percent 3" xfId="291" xr:uid="{00000000-0005-0000-0000-000023010000}"/>
    <cellStyle name="Percent 4" xfId="292" xr:uid="{00000000-0005-0000-0000-000024010000}"/>
    <cellStyle name="Percent 5" xfId="293" xr:uid="{00000000-0005-0000-0000-000025010000}"/>
    <cellStyle name="Percent 5 2" xfId="553" xr:uid="{9816134A-31B6-48FA-8379-A819C74316D7}"/>
    <cellStyle name="PERCENTAGE" xfId="294" xr:uid="{00000000-0005-0000-0000-000026010000}"/>
    <cellStyle name="PLAN" xfId="295" xr:uid="{00000000-0005-0000-0000-000027010000}"/>
    <cellStyle name="PrePop Currency (0)" xfId="296" xr:uid="{00000000-0005-0000-0000-000028010000}"/>
    <cellStyle name="PrePop Currency (2)" xfId="297" xr:uid="{00000000-0005-0000-0000-000029010000}"/>
    <cellStyle name="PrePop Units (0)" xfId="298" xr:uid="{00000000-0005-0000-0000-00002A010000}"/>
    <cellStyle name="PrePop Units (1)" xfId="299" xr:uid="{00000000-0005-0000-0000-00002B010000}"/>
    <cellStyle name="PrePop Units (2)" xfId="300" xr:uid="{00000000-0005-0000-0000-00002C010000}"/>
    <cellStyle name="PSChar" xfId="301" xr:uid="{00000000-0005-0000-0000-00002D010000}"/>
    <cellStyle name="PSDate" xfId="302" xr:uid="{00000000-0005-0000-0000-00002E010000}"/>
    <cellStyle name="PSDec" xfId="303" xr:uid="{00000000-0005-0000-0000-00002F010000}"/>
    <cellStyle name="PSHeading" xfId="304" xr:uid="{00000000-0005-0000-0000-000030010000}"/>
    <cellStyle name="PSInt" xfId="305" xr:uid="{00000000-0005-0000-0000-000031010000}"/>
    <cellStyle name="PSSpacer" xfId="306" xr:uid="{00000000-0005-0000-0000-000032010000}"/>
    <cellStyle name="pwstyle" xfId="307" xr:uid="{00000000-0005-0000-0000-000033010000}"/>
    <cellStyle name="Quantity" xfId="308" xr:uid="{00000000-0005-0000-0000-000034010000}"/>
    <cellStyle name="RevList" xfId="309" xr:uid="{00000000-0005-0000-0000-000035010000}"/>
    <cellStyle name="SAPBEXaggData" xfId="310" xr:uid="{00000000-0005-0000-0000-000036010000}"/>
    <cellStyle name="SAPBEXaggDataEmph" xfId="311" xr:uid="{00000000-0005-0000-0000-000037010000}"/>
    <cellStyle name="SAPBEXaggItem" xfId="312" xr:uid="{00000000-0005-0000-0000-000038010000}"/>
    <cellStyle name="SAPBEXaggItemX" xfId="313" xr:uid="{00000000-0005-0000-0000-000039010000}"/>
    <cellStyle name="SAPBEXchaText" xfId="314" xr:uid="{00000000-0005-0000-0000-00003A010000}"/>
    <cellStyle name="SAPBEXexcBad7" xfId="315" xr:uid="{00000000-0005-0000-0000-00003B010000}"/>
    <cellStyle name="SAPBEXexcBad8" xfId="316" xr:uid="{00000000-0005-0000-0000-00003C010000}"/>
    <cellStyle name="SAPBEXexcBad9" xfId="317" xr:uid="{00000000-0005-0000-0000-00003D010000}"/>
    <cellStyle name="SAPBEXexcCritical4" xfId="318" xr:uid="{00000000-0005-0000-0000-00003E010000}"/>
    <cellStyle name="SAPBEXexcCritical5" xfId="319" xr:uid="{00000000-0005-0000-0000-00003F010000}"/>
    <cellStyle name="SAPBEXexcCritical6" xfId="320" xr:uid="{00000000-0005-0000-0000-000040010000}"/>
    <cellStyle name="SAPBEXexcGood1" xfId="321" xr:uid="{00000000-0005-0000-0000-000041010000}"/>
    <cellStyle name="SAPBEXexcGood2" xfId="322" xr:uid="{00000000-0005-0000-0000-000042010000}"/>
    <cellStyle name="SAPBEXexcGood3" xfId="323" xr:uid="{00000000-0005-0000-0000-000043010000}"/>
    <cellStyle name="SAPBEXfilterDrill" xfId="324" xr:uid="{00000000-0005-0000-0000-000044010000}"/>
    <cellStyle name="SAPBEXfilterItem" xfId="325" xr:uid="{00000000-0005-0000-0000-000045010000}"/>
    <cellStyle name="SAPBEXfilterText" xfId="326" xr:uid="{00000000-0005-0000-0000-000046010000}"/>
    <cellStyle name="SAPBEXformats" xfId="327" xr:uid="{00000000-0005-0000-0000-000047010000}"/>
    <cellStyle name="SAPBEXheaderItem" xfId="328" xr:uid="{00000000-0005-0000-0000-000048010000}"/>
    <cellStyle name="SAPBEXheaderText" xfId="329" xr:uid="{00000000-0005-0000-0000-000049010000}"/>
    <cellStyle name="SAPBEXHLevel0" xfId="330" xr:uid="{00000000-0005-0000-0000-00004A010000}"/>
    <cellStyle name="SAPBEXHLevel0X" xfId="331" xr:uid="{00000000-0005-0000-0000-00004B010000}"/>
    <cellStyle name="SAPBEXHLevel1" xfId="332" xr:uid="{00000000-0005-0000-0000-00004C010000}"/>
    <cellStyle name="SAPBEXHLevel1X" xfId="333" xr:uid="{00000000-0005-0000-0000-00004D010000}"/>
    <cellStyle name="SAPBEXHLevel2" xfId="334" xr:uid="{00000000-0005-0000-0000-00004E010000}"/>
    <cellStyle name="SAPBEXHLevel2X" xfId="335" xr:uid="{00000000-0005-0000-0000-00004F010000}"/>
    <cellStyle name="SAPBEXHLevel3" xfId="336" xr:uid="{00000000-0005-0000-0000-000050010000}"/>
    <cellStyle name="SAPBEXHLevel3X" xfId="337" xr:uid="{00000000-0005-0000-0000-000051010000}"/>
    <cellStyle name="SAPBEXresData" xfId="338" xr:uid="{00000000-0005-0000-0000-000052010000}"/>
    <cellStyle name="SAPBEXresDataEmph" xfId="339" xr:uid="{00000000-0005-0000-0000-000053010000}"/>
    <cellStyle name="SAPBEXresItem" xfId="340" xr:uid="{00000000-0005-0000-0000-000054010000}"/>
    <cellStyle name="SAPBEXresItemX" xfId="341" xr:uid="{00000000-0005-0000-0000-000055010000}"/>
    <cellStyle name="SAPBEXstdData" xfId="342" xr:uid="{00000000-0005-0000-0000-000056010000}"/>
    <cellStyle name="SAPBEXstdDataEmph" xfId="343" xr:uid="{00000000-0005-0000-0000-000057010000}"/>
    <cellStyle name="SAPBEXstdItem" xfId="344" xr:uid="{00000000-0005-0000-0000-000058010000}"/>
    <cellStyle name="SAPBEXstdItemX" xfId="345" xr:uid="{00000000-0005-0000-0000-000059010000}"/>
    <cellStyle name="SAPBEXtitle" xfId="346" xr:uid="{00000000-0005-0000-0000-00005A010000}"/>
    <cellStyle name="SAPBEXundefined" xfId="347" xr:uid="{00000000-0005-0000-0000-00005B010000}"/>
    <cellStyle name="SCH1" xfId="348" xr:uid="{00000000-0005-0000-0000-00005C010000}"/>
    <cellStyle name="Schlecht" xfId="349" xr:uid="{00000000-0005-0000-0000-00005D010000}"/>
    <cellStyle name="Standard_9912(4)" xfId="350" xr:uid="{00000000-0005-0000-0000-00005E010000}"/>
    <cellStyle name="Style 1" xfId="351" xr:uid="{00000000-0005-0000-0000-00005F010000}"/>
    <cellStyle name="style1" xfId="352" xr:uid="{00000000-0005-0000-0000-000060010000}"/>
    <cellStyle name="SubHeading" xfId="353" xr:uid="{00000000-0005-0000-0000-000061010000}"/>
    <cellStyle name="Subtotal" xfId="354" xr:uid="{00000000-0005-0000-0000-000062010000}"/>
    <cellStyle name="TED STANDARD" xfId="355" xr:uid="{00000000-0005-0000-0000-000063010000}"/>
    <cellStyle name="Text Indent A" xfId="356" xr:uid="{00000000-0005-0000-0000-000064010000}"/>
    <cellStyle name="Text Indent B" xfId="357" xr:uid="{00000000-0005-0000-0000-000065010000}"/>
    <cellStyle name="Text Indent C" xfId="358" xr:uid="{00000000-0005-0000-0000-000066010000}"/>
    <cellStyle name="Title 2" xfId="359" xr:uid="{00000000-0005-0000-0000-000067010000}"/>
    <cellStyle name="Title 3" xfId="360" xr:uid="{00000000-0005-0000-0000-000068010000}"/>
    <cellStyle name="Total 2" xfId="361" xr:uid="{00000000-0005-0000-0000-000069010000}"/>
    <cellStyle name="Total 2 2" xfId="538" xr:uid="{21FED7B8-2D28-484D-9A52-71352824D14E}"/>
    <cellStyle name="Total 3" xfId="362" xr:uid="{00000000-0005-0000-0000-00006A010000}"/>
    <cellStyle name="Total 4" xfId="537" xr:uid="{09A944A9-91C2-443B-9D6D-82433D85A484}"/>
    <cellStyle name="Überschrift" xfId="363" xr:uid="{00000000-0005-0000-0000-00006B010000}"/>
    <cellStyle name="Überschrift 1" xfId="364" xr:uid="{00000000-0005-0000-0000-00006C010000}"/>
    <cellStyle name="Überschrift 2" xfId="365" xr:uid="{00000000-0005-0000-0000-00006D010000}"/>
    <cellStyle name="Überschrift 3" xfId="366" xr:uid="{00000000-0005-0000-0000-00006E010000}"/>
    <cellStyle name="Überschrift 4" xfId="367" xr:uid="{00000000-0005-0000-0000-00006F010000}"/>
    <cellStyle name="Überschrift_Abraham verbl. OR 31.12.2011" xfId="368" xr:uid="{00000000-0005-0000-0000-000070010000}"/>
    <cellStyle name="Valuta (0)" xfId="369" xr:uid="{00000000-0005-0000-0000-000071010000}"/>
    <cellStyle name="Verknüpfte Zelle" xfId="370" xr:uid="{00000000-0005-0000-0000-000072010000}"/>
    <cellStyle name="Warnender Text" xfId="371" xr:uid="{00000000-0005-0000-0000-000073010000}"/>
    <cellStyle name="Warning Text 2" xfId="372" xr:uid="{00000000-0005-0000-0000-000074010000}"/>
    <cellStyle name="Warning Text 2 2" xfId="540" xr:uid="{987DD2B5-0D23-4C2F-8EB9-F27ABADDBF16}"/>
    <cellStyle name="Warning Text 3" xfId="373" xr:uid="{00000000-0005-0000-0000-000075010000}"/>
    <cellStyle name="Warning Text 4" xfId="539" xr:uid="{97E22FBD-6E1A-4C60-A5F1-ECFFD56887C1}"/>
    <cellStyle name="wrap" xfId="374" xr:uid="{00000000-0005-0000-0000-000076010000}"/>
    <cellStyle name="Wไhrung [0]_35ERI8T2gbIEMixb4v26icuOo" xfId="375" xr:uid="{00000000-0005-0000-0000-000077010000}"/>
    <cellStyle name="Wไhrung_35ERI8T2gbIEMixb4v26icuOo" xfId="376" xr:uid="{00000000-0005-0000-0000-000078010000}"/>
    <cellStyle name="Zelle überprüfen" xfId="377" xr:uid="{00000000-0005-0000-0000-000079010000}"/>
    <cellStyle name="ｵﾒﾁ｡ﾒﾃ爼ﾗ靉ﾁ篦ｧﾋﾅﾒﾂﾁﾔｵﾔ" xfId="378" xr:uid="{00000000-0005-0000-0000-00007A010000}"/>
    <cellStyle name="เครื่องหมายจุลภาค [0]_AP US" xfId="379" xr:uid="{00000000-0005-0000-0000-00007B010000}"/>
    <cellStyle name="เครื่องหมายจุลภาค_120010" xfId="380" xr:uid="{00000000-0005-0000-0000-00007C010000}"/>
    <cellStyle name="เครื่องหมายสกุลเงิน [0]_AP US" xfId="381" xr:uid="{00000000-0005-0000-0000-00007D010000}"/>
    <cellStyle name="เครื่องหมายสกุลเงิน_AP US" xfId="382" xr:uid="{00000000-0005-0000-0000-00007E010000}"/>
    <cellStyle name="เชื่อมโยงหลายมิติ" xfId="383" xr:uid="{00000000-0005-0000-0000-00007F010000}"/>
    <cellStyle name="เซลล์ตรวจสอบ" xfId="384" xr:uid="{00000000-0005-0000-0000-000080010000}"/>
    <cellStyle name="เซลล์ที่มีการเชื่อมโยง" xfId="385" xr:uid="{00000000-0005-0000-0000-000081010000}"/>
    <cellStyle name="แย่" xfId="386" xr:uid="{00000000-0005-0000-0000-000082010000}"/>
    <cellStyle name="แสดงผล" xfId="387" xr:uid="{00000000-0005-0000-0000-000083010000}"/>
    <cellStyle name="การคำนวณ" xfId="388" xr:uid="{00000000-0005-0000-0000-000084010000}"/>
    <cellStyle name="ข้อความเตือน" xfId="389" xr:uid="{00000000-0005-0000-0000-000085010000}"/>
    <cellStyle name="ข้อความอธิบาย" xfId="390" xr:uid="{00000000-0005-0000-0000-000086010000}"/>
    <cellStyle name="ชื่อเรื่อง" xfId="391" xr:uid="{00000000-0005-0000-0000-000087010000}"/>
    <cellStyle name="ณfน๔_NTCณ๘ป๙ (2)" xfId="392" xr:uid="{00000000-0005-0000-0000-000088010000}"/>
    <cellStyle name="ดี" xfId="393" xr:uid="{00000000-0005-0000-0000-000089010000}"/>
    <cellStyle name="ตามการเชื่อมโยงหลายมิติ" xfId="394" xr:uid="{00000000-0005-0000-0000-00008A010000}"/>
    <cellStyle name="น้บะภฒ_95" xfId="395" xr:uid="{00000000-0005-0000-0000-00008B010000}"/>
    <cellStyle name="ปกติ_01-Planing_&amp;_Booking" xfId="396" xr:uid="{00000000-0005-0000-0000-00008C010000}"/>
    <cellStyle name="ป้อนค่า" xfId="397" xr:uid="{00000000-0005-0000-0000-00008D010000}"/>
    <cellStyle name="ปานกลาง" xfId="398" xr:uid="{00000000-0005-0000-0000-00008E010000}"/>
    <cellStyle name="ผลรวม" xfId="399" xr:uid="{00000000-0005-0000-0000-00008F010000}"/>
    <cellStyle name="ฤ?ธถ [0]_95" xfId="400" xr:uid="{00000000-0005-0000-0000-000090010000}"/>
    <cellStyle name="ฤ?ธถ_95" xfId="401" xr:uid="{00000000-0005-0000-0000-000091010000}"/>
    <cellStyle name="ฤธถ [0]_95" xfId="402" xr:uid="{00000000-0005-0000-0000-000092010000}"/>
    <cellStyle name="ฤธถ_95" xfId="403" xr:uid="{00000000-0005-0000-0000-000093010000}"/>
    <cellStyle name="ลEญ [0]_laroux" xfId="404" xr:uid="{00000000-0005-0000-0000-000094010000}"/>
    <cellStyle name="ลEญ_laroux" xfId="405" xr:uid="{00000000-0005-0000-0000-000095010000}"/>
    <cellStyle name="ล๋ศญ [0]_95" xfId="406" xr:uid="{00000000-0005-0000-0000-000096010000}"/>
    <cellStyle name="ล๋ศญ_95" xfId="407" xr:uid="{00000000-0005-0000-0000-000097010000}"/>
    <cellStyle name="วฅมุ_4ฟ๙ฝวภ๛" xfId="408" xr:uid="{00000000-0005-0000-0000-000098010000}"/>
    <cellStyle name="ส่วนที่ถูกเน้น1" xfId="409" xr:uid="{00000000-0005-0000-0000-000099010000}"/>
    <cellStyle name="ส่วนที่ถูกเน้น2" xfId="410" xr:uid="{00000000-0005-0000-0000-00009A010000}"/>
    <cellStyle name="ส่วนที่ถูกเน้น3" xfId="411" xr:uid="{00000000-0005-0000-0000-00009B010000}"/>
    <cellStyle name="ส่วนที่ถูกเน้น4" xfId="412" xr:uid="{00000000-0005-0000-0000-00009C010000}"/>
    <cellStyle name="ส่วนที่ถูกเน้น5" xfId="413" xr:uid="{00000000-0005-0000-0000-00009D010000}"/>
    <cellStyle name="ส่วนที่ถูกเน้น6" xfId="414" xr:uid="{00000000-0005-0000-0000-00009E010000}"/>
    <cellStyle name="หมายเหตุ" xfId="415" xr:uid="{00000000-0005-0000-0000-00009F010000}"/>
    <cellStyle name="หมายเหตุ 2" xfId="416" xr:uid="{00000000-0005-0000-0000-0000A0010000}"/>
    <cellStyle name="หัวเรื่อง 1" xfId="417" xr:uid="{00000000-0005-0000-0000-0000A1010000}"/>
    <cellStyle name="หัวเรื่อง 2" xfId="418" xr:uid="{00000000-0005-0000-0000-0000A2010000}"/>
    <cellStyle name="หัวเรื่อง 3" xfId="419" xr:uid="{00000000-0005-0000-0000-0000A3010000}"/>
    <cellStyle name="หัวเรื่อง 4" xfId="420" xr:uid="{00000000-0005-0000-0000-0000A4010000}"/>
    <cellStyle name="_x001d_๐&quot;_x000c_์๒_x000c_฿U_x0001_ญ_x0005_J_x000f__x0007__x0001__x0001_" xfId="421" xr:uid="{00000000-0005-0000-0000-0000A5010000}"/>
    <cellStyle name="_x001d_๐๏%$ฟ&amp;_x0017__x000b__x0008_ศ_x001c__x001d__x0007__x0001__x0001_" xfId="422" xr:uid="{00000000-0005-0000-0000-0000A6010000}"/>
    <cellStyle name="一般_0006(1)" xfId="423" xr:uid="{00000000-0005-0000-0000-0000A7010000}"/>
    <cellStyle name="千分位[0]_LC (2)" xfId="424" xr:uid="{00000000-0005-0000-0000-0000A8010000}"/>
    <cellStyle name="千分位_LC (2)" xfId="425" xr:uid="{00000000-0005-0000-0000-0000A9010000}"/>
    <cellStyle name="未定義" xfId="426" xr:uid="{00000000-0005-0000-0000-0000AA010000}"/>
    <cellStyle name="桁区切り [0.00]_part price" xfId="427" xr:uid="{00000000-0005-0000-0000-0000AB010000}"/>
    <cellStyle name="桁区切り_part price" xfId="428" xr:uid="{00000000-0005-0000-0000-0000AC010000}"/>
    <cellStyle name="標準_05_AR862為替評価替え確認リスト印刷_帳票レイアウト" xfId="429" xr:uid="{00000000-0005-0000-0000-0000AD010000}"/>
    <cellStyle name="爼ﾗ靉ﾁ篦ｧﾋﾅﾒﾂﾁﾔｵﾔ" xfId="430" xr:uid="{00000000-0005-0000-0000-0000AE010000}"/>
    <cellStyle name="貨幣 [0]_liz-ss" xfId="431" xr:uid="{00000000-0005-0000-0000-0000AF010000}"/>
    <cellStyle name="貨幣[0]_LC (2)" xfId="432" xr:uid="{00000000-0005-0000-0000-0000B0010000}"/>
    <cellStyle name="貨幣_LC (2)" xfId="433" xr:uid="{00000000-0005-0000-0000-0000B1010000}"/>
    <cellStyle name="通貨 [0.00]_part price" xfId="434" xr:uid="{00000000-0005-0000-0000-0000B2010000}"/>
    <cellStyle name="通貨_part price" xfId="435" xr:uid="{00000000-0005-0000-0000-0000B3010000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31"/>
  <sheetViews>
    <sheetView showGridLines="0" tabSelected="1" zoomScaleNormal="100" zoomScaleSheetLayoutView="100" workbookViewId="0"/>
  </sheetViews>
  <sheetFormatPr defaultColWidth="9.44140625" defaultRowHeight="19.5" customHeight="1"/>
  <cols>
    <col min="1" max="1" width="42.5546875" style="132" customWidth="1"/>
    <col min="2" max="2" width="6" style="114" customWidth="1"/>
    <col min="3" max="3" width="14" style="131" bestFit="1" customWidth="1"/>
    <col min="4" max="4" width="1.44140625" style="131" customWidth="1"/>
    <col min="5" max="5" width="13.44140625" style="131" customWidth="1"/>
    <col min="6" max="6" width="1.44140625" style="131" customWidth="1"/>
    <col min="7" max="7" width="13.44140625" style="131" customWidth="1"/>
    <col min="8" max="8" width="1.44140625" style="131" customWidth="1"/>
    <col min="9" max="9" width="13.44140625" style="131" customWidth="1"/>
    <col min="10" max="16384" width="9.44140625" style="114"/>
  </cols>
  <sheetData>
    <row r="1" spans="1:9" ht="19.5" customHeight="1">
      <c r="A1" s="2" t="s">
        <v>0</v>
      </c>
    </row>
    <row r="2" spans="1:9" ht="19.5" customHeight="1">
      <c r="A2" s="2" t="s">
        <v>1</v>
      </c>
    </row>
    <row r="3" spans="1:9" ht="19.5" customHeight="1">
      <c r="A3" s="3" t="s">
        <v>2</v>
      </c>
    </row>
    <row r="4" spans="1:9" s="63" customFormat="1" ht="19.5" customHeight="1">
      <c r="A4" s="100"/>
      <c r="C4" s="116"/>
      <c r="D4" s="116"/>
      <c r="E4" s="116"/>
      <c r="F4" s="116"/>
      <c r="G4" s="116"/>
      <c r="H4" s="6"/>
      <c r="I4" s="7" t="s">
        <v>3</v>
      </c>
    </row>
    <row r="5" spans="1:9" s="63" customFormat="1" ht="19.5" customHeight="1">
      <c r="A5" s="100"/>
      <c r="C5" s="190" t="s">
        <v>4</v>
      </c>
      <c r="D5" s="190"/>
      <c r="E5" s="190"/>
      <c r="F5" s="89"/>
      <c r="G5" s="190" t="s">
        <v>5</v>
      </c>
      <c r="H5" s="190"/>
      <c r="I5" s="190"/>
    </row>
    <row r="6" spans="1:9" s="63" customFormat="1" ht="19.5" customHeight="1">
      <c r="A6" s="119"/>
      <c r="B6" s="120"/>
      <c r="C6" s="192" t="s">
        <v>6</v>
      </c>
      <c r="D6" s="192"/>
      <c r="E6" s="192"/>
      <c r="F6" s="90"/>
      <c r="G6" s="191" t="s">
        <v>7</v>
      </c>
      <c r="H6" s="191"/>
      <c r="I6" s="191"/>
    </row>
    <row r="7" spans="1:9" ht="19.5" customHeight="1">
      <c r="B7" s="120"/>
      <c r="C7" s="104" t="s">
        <v>8</v>
      </c>
      <c r="D7" s="104"/>
      <c r="E7" s="104" t="s">
        <v>9</v>
      </c>
      <c r="F7" s="121"/>
      <c r="G7" s="104" t="s">
        <v>8</v>
      </c>
      <c r="H7" s="104"/>
      <c r="I7" s="104" t="s">
        <v>9</v>
      </c>
    </row>
    <row r="8" spans="1:9" ht="19.5" customHeight="1">
      <c r="A8" s="101"/>
      <c r="B8" s="88" t="s">
        <v>10</v>
      </c>
      <c r="C8" s="122">
        <v>2025</v>
      </c>
      <c r="D8" s="122"/>
      <c r="E8" s="122">
        <v>2024</v>
      </c>
      <c r="F8" s="122"/>
      <c r="G8" s="122">
        <v>2025</v>
      </c>
      <c r="H8" s="122"/>
      <c r="I8" s="122">
        <v>2024</v>
      </c>
    </row>
    <row r="9" spans="1:9" ht="19.5" customHeight="1">
      <c r="A9" s="101" t="s">
        <v>11</v>
      </c>
      <c r="B9" s="88"/>
      <c r="C9" s="10" t="s">
        <v>12</v>
      </c>
      <c r="D9"/>
      <c r="E9" s="10"/>
      <c r="F9" s="114"/>
      <c r="G9" s="10" t="s">
        <v>12</v>
      </c>
      <c r="H9"/>
      <c r="I9" s="10"/>
    </row>
    <row r="10" spans="1:9" ht="19.5" customHeight="1">
      <c r="A10" s="101"/>
      <c r="B10" s="88"/>
      <c r="C10" s="122"/>
      <c r="D10" s="123"/>
      <c r="E10" s="122"/>
      <c r="F10" s="123"/>
      <c r="G10" s="122"/>
      <c r="H10" s="123"/>
      <c r="I10" s="122"/>
    </row>
    <row r="11" spans="1:9" ht="19.5" customHeight="1">
      <c r="A11" s="113" t="s">
        <v>13</v>
      </c>
      <c r="B11" s="88"/>
      <c r="C11" s="114"/>
      <c r="D11" s="116"/>
      <c r="E11" s="116"/>
      <c r="F11" s="116"/>
      <c r="G11" s="116"/>
      <c r="H11" s="116"/>
      <c r="I11" s="116"/>
    </row>
    <row r="12" spans="1:9" ht="19.5" customHeight="1">
      <c r="A12" s="80" t="s">
        <v>14</v>
      </c>
      <c r="B12" s="88"/>
      <c r="C12" s="150">
        <v>26813892</v>
      </c>
      <c r="D12" s="150"/>
      <c r="E12" s="134">
        <v>24943527</v>
      </c>
      <c r="F12" s="150"/>
      <c r="G12" s="134">
        <v>1446568</v>
      </c>
      <c r="H12" s="150"/>
      <c r="I12" s="134">
        <v>1226831</v>
      </c>
    </row>
    <row r="13" spans="1:9" ht="19.5" customHeight="1">
      <c r="A13" s="23" t="s">
        <v>15</v>
      </c>
      <c r="B13" s="88"/>
      <c r="C13" s="134">
        <v>89951</v>
      </c>
      <c r="D13" s="135"/>
      <c r="E13" s="134">
        <v>123839</v>
      </c>
      <c r="F13" s="135"/>
      <c r="G13" s="94">
        <v>0</v>
      </c>
      <c r="H13" s="94"/>
      <c r="I13" s="94">
        <v>0</v>
      </c>
    </row>
    <row r="14" spans="1:9" ht="19.5" customHeight="1">
      <c r="A14" s="80" t="s">
        <v>16</v>
      </c>
      <c r="B14" s="88">
        <v>11</v>
      </c>
      <c r="C14" s="134">
        <v>41408062</v>
      </c>
      <c r="D14" s="150"/>
      <c r="E14" s="134">
        <v>40674195</v>
      </c>
      <c r="F14" s="150"/>
      <c r="G14" s="94">
        <v>1441120</v>
      </c>
      <c r="H14" s="150"/>
      <c r="I14" s="94">
        <v>1946007</v>
      </c>
    </row>
    <row r="15" spans="1:9" ht="19.5" customHeight="1">
      <c r="A15" s="23" t="s">
        <v>17</v>
      </c>
      <c r="B15" s="88"/>
      <c r="C15" s="134">
        <v>2199945</v>
      </c>
      <c r="D15" s="135"/>
      <c r="E15" s="134">
        <v>2206858</v>
      </c>
      <c r="F15" s="150"/>
      <c r="G15" s="94">
        <v>135488</v>
      </c>
      <c r="H15" s="150"/>
      <c r="I15" s="94">
        <v>179771</v>
      </c>
    </row>
    <row r="16" spans="1:9" ht="19.5" customHeight="1">
      <c r="A16" s="23" t="s">
        <v>18</v>
      </c>
      <c r="B16" s="88"/>
      <c r="C16" s="94">
        <v>87535</v>
      </c>
      <c r="D16" s="135"/>
      <c r="E16" s="94">
        <v>124421</v>
      </c>
      <c r="F16" s="150"/>
      <c r="G16" s="94">
        <v>8367434</v>
      </c>
      <c r="H16" s="150"/>
      <c r="I16" s="94">
        <v>4429799</v>
      </c>
    </row>
    <row r="17" spans="1:9" ht="19.5" customHeight="1">
      <c r="A17" s="23" t="s">
        <v>19</v>
      </c>
      <c r="B17" s="88"/>
      <c r="C17" s="94">
        <v>1110195</v>
      </c>
      <c r="D17" s="135"/>
      <c r="E17" s="94">
        <v>1057346</v>
      </c>
      <c r="F17" s="150"/>
      <c r="G17" s="94">
        <v>1706240</v>
      </c>
      <c r="H17" s="150"/>
      <c r="I17" s="94">
        <v>987071</v>
      </c>
    </row>
    <row r="18" spans="1:9" ht="19.5" customHeight="1">
      <c r="A18" s="23" t="s">
        <v>20</v>
      </c>
      <c r="B18" s="88"/>
      <c r="C18" s="134">
        <v>3013276</v>
      </c>
      <c r="D18" s="134"/>
      <c r="E18" s="134">
        <v>3096795</v>
      </c>
      <c r="F18" s="134"/>
      <c r="G18" s="94">
        <v>0</v>
      </c>
      <c r="H18" s="134"/>
      <c r="I18" s="94">
        <v>0</v>
      </c>
    </row>
    <row r="19" spans="1:9" ht="19.5" customHeight="1">
      <c r="A19" s="23" t="s">
        <v>21</v>
      </c>
      <c r="B19" s="88">
        <v>3</v>
      </c>
      <c r="C19" s="94">
        <v>22073</v>
      </c>
      <c r="D19" s="150"/>
      <c r="E19" s="94">
        <v>38185</v>
      </c>
      <c r="F19" s="150"/>
      <c r="G19" s="150">
        <v>24115512</v>
      </c>
      <c r="H19" s="150"/>
      <c r="I19" s="150">
        <v>22342366</v>
      </c>
    </row>
    <row r="20" spans="1:9" ht="19.5" customHeight="1">
      <c r="A20" s="23" t="s">
        <v>22</v>
      </c>
      <c r="B20" s="88"/>
      <c r="C20" s="94">
        <v>59045714</v>
      </c>
      <c r="D20" s="150"/>
      <c r="E20" s="94">
        <v>64771355</v>
      </c>
      <c r="F20" s="150"/>
      <c r="G20" s="150">
        <v>1804486</v>
      </c>
      <c r="H20" s="150"/>
      <c r="I20" s="150">
        <v>2161956</v>
      </c>
    </row>
    <row r="21" spans="1:9" ht="19.5" customHeight="1">
      <c r="A21" s="23" t="s">
        <v>23</v>
      </c>
      <c r="B21" s="88"/>
      <c r="C21" s="94">
        <v>48932543</v>
      </c>
      <c r="D21" s="151"/>
      <c r="E21" s="94">
        <v>49808044</v>
      </c>
      <c r="F21" s="151"/>
      <c r="G21" s="94">
        <v>598455</v>
      </c>
      <c r="H21" s="151"/>
      <c r="I21" s="150">
        <v>650731</v>
      </c>
    </row>
    <row r="22" spans="1:9" ht="19.5" customHeight="1">
      <c r="A22" s="23" t="s">
        <v>24</v>
      </c>
      <c r="B22" s="88">
        <v>11</v>
      </c>
      <c r="C22" s="134">
        <v>6310373</v>
      </c>
      <c r="D22" s="150"/>
      <c r="E22" s="134">
        <v>5558044</v>
      </c>
      <c r="F22" s="150"/>
      <c r="G22" s="94">
        <v>2267</v>
      </c>
      <c r="H22" s="150"/>
      <c r="I22" s="94">
        <v>44104</v>
      </c>
    </row>
    <row r="23" spans="1:9" ht="19.5" customHeight="1">
      <c r="A23" s="23" t="s">
        <v>25</v>
      </c>
      <c r="B23" s="88"/>
      <c r="C23" s="152">
        <v>7388635</v>
      </c>
      <c r="D23" s="153"/>
      <c r="E23" s="152">
        <v>7604567</v>
      </c>
      <c r="F23" s="153"/>
      <c r="G23" s="94">
        <v>42164</v>
      </c>
      <c r="H23" s="153"/>
      <c r="I23" s="94">
        <v>6178</v>
      </c>
    </row>
    <row r="24" spans="1:9" ht="19.5" customHeight="1">
      <c r="A24" s="23" t="s">
        <v>26</v>
      </c>
      <c r="B24" s="88"/>
      <c r="C24" s="93">
        <v>98829</v>
      </c>
      <c r="D24" s="150"/>
      <c r="E24" s="93">
        <v>53009</v>
      </c>
      <c r="F24" s="150"/>
      <c r="G24" s="93">
        <v>0</v>
      </c>
      <c r="H24" s="150"/>
      <c r="I24" s="93">
        <v>0</v>
      </c>
    </row>
    <row r="25" spans="1:9" ht="19.5" customHeight="1">
      <c r="A25" s="1" t="s">
        <v>27</v>
      </c>
      <c r="B25" s="87"/>
      <c r="C25" s="91">
        <f>SUM(C12:C24)</f>
        <v>196521023</v>
      </c>
      <c r="D25" s="89"/>
      <c r="E25" s="91">
        <f>SUM(E12:E24)</f>
        <v>200060185</v>
      </c>
      <c r="F25" s="89"/>
      <c r="G25" s="91">
        <f>SUM(G12:G24)</f>
        <v>39659734</v>
      </c>
      <c r="H25" s="89"/>
      <c r="I25" s="91">
        <f>SUM(I12:I24)</f>
        <v>33974814</v>
      </c>
    </row>
    <row r="26" spans="1:9" ht="19.5" customHeight="1">
      <c r="A26" s="115"/>
      <c r="B26" s="88"/>
      <c r="C26" s="116"/>
      <c r="D26" s="116"/>
      <c r="E26" s="116"/>
      <c r="F26" s="116"/>
      <c r="G26" s="116"/>
      <c r="H26" s="116"/>
      <c r="I26" s="116"/>
    </row>
    <row r="27" spans="1:9" ht="19.5" customHeight="1">
      <c r="A27" s="1"/>
      <c r="B27" s="87"/>
      <c r="C27" s="92"/>
      <c r="D27" s="89"/>
      <c r="E27" s="90"/>
      <c r="F27" s="89"/>
      <c r="G27" s="92"/>
      <c r="H27" s="89"/>
      <c r="I27" s="90"/>
    </row>
    <row r="28" spans="1:9" ht="19.5" customHeight="1">
      <c r="A28" s="115"/>
      <c r="B28" s="88"/>
      <c r="C28" s="116"/>
      <c r="D28" s="116"/>
      <c r="E28" s="116"/>
      <c r="F28" s="116"/>
      <c r="G28" s="116"/>
      <c r="H28" s="116"/>
      <c r="I28" s="116"/>
    </row>
    <row r="29" spans="1:9" ht="19.5" customHeight="1">
      <c r="A29" s="2" t="s">
        <v>0</v>
      </c>
      <c r="B29" s="63"/>
      <c r="C29" s="116"/>
      <c r="D29" s="116"/>
      <c r="E29" s="116"/>
      <c r="F29" s="116"/>
      <c r="G29" s="116"/>
      <c r="H29" s="116"/>
      <c r="I29" s="116"/>
    </row>
    <row r="30" spans="1:9" ht="19.5" customHeight="1">
      <c r="A30" s="2" t="s">
        <v>1</v>
      </c>
      <c r="B30" s="63"/>
      <c r="C30" s="116"/>
      <c r="D30" s="116"/>
      <c r="E30" s="116"/>
      <c r="F30" s="116"/>
      <c r="G30" s="116"/>
      <c r="H30" s="116"/>
      <c r="I30" s="116"/>
    </row>
    <row r="31" spans="1:9" ht="19.5" customHeight="1">
      <c r="A31" s="3" t="s">
        <v>2</v>
      </c>
      <c r="B31" s="63"/>
      <c r="C31" s="116"/>
      <c r="D31" s="116"/>
      <c r="E31" s="116"/>
      <c r="F31" s="116"/>
      <c r="G31" s="116"/>
      <c r="H31" s="116"/>
      <c r="I31" s="116"/>
    </row>
    <row r="32" spans="1:9" s="63" customFormat="1" ht="19.5" customHeight="1">
      <c r="A32" s="100"/>
      <c r="C32" s="116"/>
      <c r="D32" s="116"/>
      <c r="E32" s="116"/>
      <c r="F32" s="116"/>
      <c r="G32" s="116"/>
      <c r="H32" s="6"/>
      <c r="I32" s="7" t="s">
        <v>3</v>
      </c>
    </row>
    <row r="33" spans="1:9" s="63" customFormat="1" ht="19.5" customHeight="1">
      <c r="A33" s="100"/>
      <c r="C33" s="190" t="s">
        <v>4</v>
      </c>
      <c r="D33" s="190"/>
      <c r="E33" s="190"/>
      <c r="F33" s="89"/>
      <c r="G33" s="190" t="s">
        <v>5</v>
      </c>
      <c r="H33" s="190"/>
      <c r="I33" s="190"/>
    </row>
    <row r="34" spans="1:9" s="63" customFormat="1" ht="19.5" customHeight="1">
      <c r="A34" s="119"/>
      <c r="B34" s="120"/>
      <c r="C34" s="192" t="s">
        <v>6</v>
      </c>
      <c r="D34" s="192"/>
      <c r="E34" s="192"/>
      <c r="F34" s="90"/>
      <c r="G34" s="192" t="s">
        <v>7</v>
      </c>
      <c r="H34" s="192"/>
      <c r="I34" s="192"/>
    </row>
    <row r="35" spans="1:9" s="63" customFormat="1" ht="19.5" customHeight="1">
      <c r="A35" s="119"/>
      <c r="B35" s="120"/>
      <c r="C35" s="104" t="s">
        <v>8</v>
      </c>
      <c r="D35" s="104"/>
      <c r="E35" s="104" t="s">
        <v>9</v>
      </c>
      <c r="F35" s="121"/>
      <c r="G35" s="104" t="s">
        <v>8</v>
      </c>
      <c r="H35" s="104"/>
      <c r="I35" s="104" t="s">
        <v>9</v>
      </c>
    </row>
    <row r="36" spans="1:9" s="63" customFormat="1" ht="19.5" customHeight="1">
      <c r="A36" s="119"/>
      <c r="B36" s="88" t="s">
        <v>10</v>
      </c>
      <c r="C36" s="122">
        <v>2025</v>
      </c>
      <c r="D36" s="122"/>
      <c r="E36" s="122">
        <v>2024</v>
      </c>
      <c r="F36" s="122"/>
      <c r="G36" s="122">
        <v>2025</v>
      </c>
      <c r="H36" s="122"/>
      <c r="I36" s="122">
        <v>2024</v>
      </c>
    </row>
    <row r="37" spans="1:9" s="63" customFormat="1" ht="19.5" customHeight="1">
      <c r="A37" s="1" t="s">
        <v>28</v>
      </c>
      <c r="B37" s="88"/>
      <c r="C37" s="10" t="s">
        <v>12</v>
      </c>
      <c r="D37"/>
      <c r="E37" s="10"/>
      <c r="G37" s="10" t="s">
        <v>12</v>
      </c>
      <c r="H37"/>
      <c r="I37" s="10"/>
    </row>
    <row r="38" spans="1:9" s="63" customFormat="1" ht="19.5" customHeight="1">
      <c r="A38" s="1"/>
      <c r="B38" s="88"/>
      <c r="C38" s="122"/>
      <c r="D38" s="123"/>
      <c r="E38" s="122"/>
      <c r="F38" s="123"/>
      <c r="G38" s="122"/>
      <c r="H38" s="123"/>
      <c r="I38" s="122"/>
    </row>
    <row r="39" spans="1:9" s="63" customFormat="1" ht="19.5" customHeight="1">
      <c r="A39" s="19" t="s">
        <v>29</v>
      </c>
      <c r="B39" s="88"/>
      <c r="C39" s="116"/>
      <c r="D39" s="116"/>
      <c r="E39" s="116"/>
      <c r="F39" s="116"/>
      <c r="G39" s="116"/>
      <c r="H39" s="116"/>
      <c r="I39" s="116"/>
    </row>
    <row r="40" spans="1:9" s="63" customFormat="1" ht="19.5" customHeight="1">
      <c r="A40" s="23" t="s">
        <v>30</v>
      </c>
      <c r="B40" s="88">
        <v>11</v>
      </c>
      <c r="C40" s="94">
        <v>536590</v>
      </c>
      <c r="D40" s="150"/>
      <c r="E40" s="94">
        <v>1039413</v>
      </c>
      <c r="F40" s="150"/>
      <c r="G40" s="94">
        <v>0</v>
      </c>
      <c r="H40" s="135"/>
      <c r="I40" s="94">
        <v>0</v>
      </c>
    </row>
    <row r="41" spans="1:9" s="63" customFormat="1" ht="19.5" customHeight="1">
      <c r="A41" s="23" t="s">
        <v>31</v>
      </c>
      <c r="B41" s="88">
        <v>11</v>
      </c>
      <c r="C41" s="134">
        <v>13851570</v>
      </c>
      <c r="D41" s="150"/>
      <c r="E41" s="134">
        <v>15497406</v>
      </c>
      <c r="F41" s="150"/>
      <c r="G41" s="134">
        <v>880635</v>
      </c>
      <c r="H41" s="150"/>
      <c r="I41" s="134">
        <v>994272</v>
      </c>
    </row>
    <row r="42" spans="1:9" s="63" customFormat="1" ht="19.5" customHeight="1">
      <c r="A42" s="23" t="s">
        <v>32</v>
      </c>
      <c r="B42" s="88">
        <v>4</v>
      </c>
      <c r="C42" s="94">
        <v>0</v>
      </c>
      <c r="D42" s="135"/>
      <c r="E42" s="94">
        <v>0</v>
      </c>
      <c r="F42" s="150"/>
      <c r="G42" s="134">
        <v>280134019</v>
      </c>
      <c r="H42" s="134"/>
      <c r="I42" s="134">
        <v>258378054</v>
      </c>
    </row>
    <row r="43" spans="1:9" s="63" customFormat="1" ht="19.5" customHeight="1">
      <c r="A43" s="23" t="s">
        <v>33</v>
      </c>
      <c r="B43" s="88">
        <v>5</v>
      </c>
      <c r="C43" s="134">
        <v>244634960</v>
      </c>
      <c r="D43" s="150"/>
      <c r="E43" s="134">
        <v>245806299</v>
      </c>
      <c r="F43" s="150"/>
      <c r="G43" s="134">
        <v>10282625</v>
      </c>
      <c r="H43" s="150"/>
      <c r="I43" s="134">
        <v>6082625</v>
      </c>
    </row>
    <row r="44" spans="1:9" s="63" customFormat="1" ht="19.5" customHeight="1">
      <c r="A44" s="23" t="s">
        <v>34</v>
      </c>
      <c r="B44" s="88">
        <v>5</v>
      </c>
      <c r="C44" s="134">
        <v>21081948</v>
      </c>
      <c r="D44" s="151"/>
      <c r="E44" s="134">
        <v>20303646</v>
      </c>
      <c r="F44" s="151"/>
      <c r="G44" s="94">
        <v>4506624</v>
      </c>
      <c r="H44" s="134"/>
      <c r="I44" s="94">
        <v>4506624</v>
      </c>
    </row>
    <row r="45" spans="1:9" s="63" customFormat="1" ht="19.5" customHeight="1">
      <c r="A45" s="23" t="s">
        <v>35</v>
      </c>
      <c r="B45" s="88" t="s">
        <v>36</v>
      </c>
      <c r="C45" s="94">
        <v>895373</v>
      </c>
      <c r="D45" s="135"/>
      <c r="E45" s="94">
        <v>894811</v>
      </c>
      <c r="F45" s="150"/>
      <c r="G45" s="94">
        <v>0</v>
      </c>
      <c r="H45" s="150"/>
      <c r="I45" s="94">
        <v>43000</v>
      </c>
    </row>
    <row r="46" spans="1:9" s="63" customFormat="1" ht="19.5" customHeight="1">
      <c r="A46" s="23" t="s">
        <v>37</v>
      </c>
      <c r="B46" s="88"/>
      <c r="C46" s="134">
        <v>8198927</v>
      </c>
      <c r="D46" s="150"/>
      <c r="E46" s="134">
        <v>8181272</v>
      </c>
      <c r="F46" s="150"/>
      <c r="G46" s="134">
        <v>2696115</v>
      </c>
      <c r="H46" s="150"/>
      <c r="I46" s="134">
        <v>2696115</v>
      </c>
    </row>
    <row r="47" spans="1:9" s="63" customFormat="1" ht="19.5" customHeight="1">
      <c r="A47" s="23" t="s">
        <v>38</v>
      </c>
      <c r="B47" s="88">
        <v>6</v>
      </c>
      <c r="C47" s="134">
        <v>257165626</v>
      </c>
      <c r="D47" s="150"/>
      <c r="E47" s="134">
        <v>255584726</v>
      </c>
      <c r="F47" s="150"/>
      <c r="G47" s="134">
        <v>19089680</v>
      </c>
      <c r="H47" s="150"/>
      <c r="I47" s="134">
        <v>19643251</v>
      </c>
    </row>
    <row r="48" spans="1:9" s="63" customFormat="1" ht="19.5" customHeight="1">
      <c r="A48" s="23" t="s">
        <v>39</v>
      </c>
      <c r="B48" s="88"/>
      <c r="C48" s="134">
        <v>35670392</v>
      </c>
      <c r="D48" s="150"/>
      <c r="E48" s="134">
        <v>36383703</v>
      </c>
      <c r="F48" s="150"/>
      <c r="G48" s="94">
        <v>568995</v>
      </c>
      <c r="H48" s="150"/>
      <c r="I48" s="94">
        <v>535691</v>
      </c>
    </row>
    <row r="49" spans="1:9" s="63" customFormat="1" ht="19.5" customHeight="1">
      <c r="A49" s="23" t="s">
        <v>40</v>
      </c>
      <c r="B49" s="88"/>
      <c r="C49" s="134">
        <v>58661400</v>
      </c>
      <c r="D49" s="154"/>
      <c r="E49" s="134">
        <v>58027736</v>
      </c>
      <c r="F49" s="154"/>
      <c r="G49" s="94">
        <v>0</v>
      </c>
      <c r="H49" s="135"/>
      <c r="I49" s="94">
        <v>0</v>
      </c>
    </row>
    <row r="50" spans="1:9" s="63" customFormat="1" ht="19.5" customHeight="1">
      <c r="A50" s="23" t="s">
        <v>41</v>
      </c>
      <c r="B50" s="88"/>
      <c r="C50" s="134">
        <v>12567003</v>
      </c>
      <c r="D50" s="150"/>
      <c r="E50" s="134">
        <v>13093281</v>
      </c>
      <c r="F50" s="150"/>
      <c r="G50" s="134">
        <v>31513</v>
      </c>
      <c r="H50" s="150"/>
      <c r="I50" s="134">
        <v>35903</v>
      </c>
    </row>
    <row r="51" spans="1:9" s="63" customFormat="1" ht="19.5" customHeight="1">
      <c r="A51" s="23" t="s">
        <v>42</v>
      </c>
      <c r="B51" s="88"/>
      <c r="C51" s="134">
        <v>11198425</v>
      </c>
      <c r="D51" s="154"/>
      <c r="E51" s="134">
        <v>10986458</v>
      </c>
      <c r="F51" s="154"/>
      <c r="G51" s="94">
        <v>0</v>
      </c>
      <c r="H51" s="154"/>
      <c r="I51" s="94">
        <v>0</v>
      </c>
    </row>
    <row r="52" spans="1:9" s="63" customFormat="1" ht="19.5" customHeight="1">
      <c r="A52" s="23" t="s">
        <v>43</v>
      </c>
      <c r="B52" s="88"/>
      <c r="C52" s="134">
        <v>7070180</v>
      </c>
      <c r="D52" s="150"/>
      <c r="E52" s="134">
        <v>7143929</v>
      </c>
      <c r="F52" s="150"/>
      <c r="G52" s="94">
        <v>1621386</v>
      </c>
      <c r="H52" s="150"/>
      <c r="I52" s="94">
        <v>1715101</v>
      </c>
    </row>
    <row r="53" spans="1:9" s="63" customFormat="1" ht="19.5" customHeight="1">
      <c r="A53" s="23" t="s">
        <v>44</v>
      </c>
      <c r="B53" s="88"/>
      <c r="C53" s="155">
        <v>3398844</v>
      </c>
      <c r="D53" s="150"/>
      <c r="E53" s="155">
        <v>3721066</v>
      </c>
      <c r="F53" s="150"/>
      <c r="G53" s="155">
        <v>30479</v>
      </c>
      <c r="H53" s="150"/>
      <c r="I53" s="155">
        <v>40412</v>
      </c>
    </row>
    <row r="54" spans="1:9" s="63" customFormat="1" ht="19.5" customHeight="1">
      <c r="A54" s="1" t="s">
        <v>45</v>
      </c>
      <c r="B54" s="88"/>
      <c r="C54" s="91">
        <f>SUM(C40:C53)</f>
        <v>674931238</v>
      </c>
      <c r="D54" s="89"/>
      <c r="E54" s="91">
        <f>SUM(E40:E53)</f>
        <v>676663746</v>
      </c>
      <c r="F54" s="89"/>
      <c r="G54" s="91">
        <f>SUM(G40:G53)</f>
        <v>319842071</v>
      </c>
      <c r="H54" s="89"/>
      <c r="I54" s="91">
        <f>SUM(I40:I53)</f>
        <v>294671048</v>
      </c>
    </row>
    <row r="55" spans="1:9" s="63" customFormat="1" ht="19.5" customHeight="1">
      <c r="A55" s="100"/>
      <c r="B55" s="88"/>
      <c r="C55" s="94"/>
      <c r="D55" s="89"/>
      <c r="E55" s="94"/>
      <c r="F55" s="89"/>
      <c r="G55" s="94"/>
      <c r="H55" s="89"/>
      <c r="I55" s="94"/>
    </row>
    <row r="56" spans="1:9" s="63" customFormat="1" ht="19.5" customHeight="1" thickBot="1">
      <c r="A56" s="1" t="s">
        <v>46</v>
      </c>
      <c r="B56" s="88"/>
      <c r="C56" s="96">
        <f>C25+C54</f>
        <v>871452261</v>
      </c>
      <c r="D56" s="89"/>
      <c r="E56" s="96">
        <f>E25+E54</f>
        <v>876723931</v>
      </c>
      <c r="F56" s="89"/>
      <c r="G56" s="96">
        <f>G25+G54</f>
        <v>359501805</v>
      </c>
      <c r="H56" s="89"/>
      <c r="I56" s="96">
        <f>I25+I54</f>
        <v>328645862</v>
      </c>
    </row>
    <row r="57" spans="1:9" s="63" customFormat="1" ht="19.5" customHeight="1" thickTop="1"/>
    <row r="58" spans="1:9" ht="19.5" customHeight="1">
      <c r="A58" s="2" t="s">
        <v>0</v>
      </c>
      <c r="B58" s="87"/>
      <c r="C58" s="116"/>
      <c r="D58" s="116"/>
      <c r="E58" s="116"/>
      <c r="F58" s="116"/>
      <c r="G58" s="116"/>
      <c r="H58" s="116"/>
      <c r="I58" s="116"/>
    </row>
    <row r="59" spans="1:9" ht="19.5" customHeight="1">
      <c r="A59" s="2" t="s">
        <v>1</v>
      </c>
      <c r="B59" s="87"/>
      <c r="C59" s="116"/>
      <c r="D59" s="116"/>
      <c r="E59" s="116"/>
      <c r="F59" s="116"/>
      <c r="G59" s="116"/>
      <c r="H59" s="116"/>
      <c r="I59" s="116"/>
    </row>
    <row r="60" spans="1:9" ht="19.5" customHeight="1">
      <c r="A60" s="3" t="s">
        <v>2</v>
      </c>
      <c r="B60" s="87"/>
      <c r="C60" s="116"/>
      <c r="D60" s="116"/>
      <c r="E60" s="116"/>
      <c r="F60" s="116"/>
      <c r="G60" s="116"/>
      <c r="H60" s="116"/>
      <c r="I60" s="116"/>
    </row>
    <row r="61" spans="1:9" ht="19.5" customHeight="1">
      <c r="A61" s="124"/>
      <c r="B61" s="63"/>
      <c r="C61" s="116"/>
      <c r="D61" s="116"/>
      <c r="E61" s="116"/>
      <c r="F61" s="116"/>
      <c r="G61" s="116"/>
      <c r="H61" s="6"/>
      <c r="I61" s="7" t="s">
        <v>3</v>
      </c>
    </row>
    <row r="62" spans="1:9" s="63" customFormat="1" ht="19.5" customHeight="1">
      <c r="A62" s="100"/>
      <c r="C62" s="190" t="s">
        <v>4</v>
      </c>
      <c r="D62" s="190"/>
      <c r="E62" s="190"/>
      <c r="F62" s="89"/>
      <c r="G62" s="190" t="s">
        <v>5</v>
      </c>
      <c r="H62" s="190"/>
      <c r="I62" s="190"/>
    </row>
    <row r="63" spans="1:9" s="63" customFormat="1" ht="19.5" customHeight="1">
      <c r="A63" s="119"/>
      <c r="B63" s="120"/>
      <c r="C63" s="192" t="s">
        <v>6</v>
      </c>
      <c r="D63" s="192"/>
      <c r="E63" s="192"/>
      <c r="F63" s="90"/>
      <c r="G63" s="191" t="s">
        <v>7</v>
      </c>
      <c r="H63" s="191"/>
      <c r="I63" s="191"/>
    </row>
    <row r="64" spans="1:9" ht="19.5" customHeight="1">
      <c r="A64" s="125"/>
      <c r="B64" s="120"/>
      <c r="C64" s="104" t="s">
        <v>8</v>
      </c>
      <c r="D64" s="104"/>
      <c r="E64" s="104" t="s">
        <v>9</v>
      </c>
      <c r="F64" s="121"/>
      <c r="G64" s="104" t="s">
        <v>8</v>
      </c>
      <c r="H64" s="104"/>
      <c r="I64" s="104" t="s">
        <v>9</v>
      </c>
    </row>
    <row r="65" spans="1:9" ht="19.5" customHeight="1">
      <c r="A65" s="125"/>
      <c r="B65" s="88" t="s">
        <v>10</v>
      </c>
      <c r="C65" s="122">
        <v>2025</v>
      </c>
      <c r="D65" s="122"/>
      <c r="E65" s="122">
        <v>2024</v>
      </c>
      <c r="F65" s="122"/>
      <c r="G65" s="122">
        <v>2025</v>
      </c>
      <c r="H65" s="122"/>
      <c r="I65" s="122">
        <v>2024</v>
      </c>
    </row>
    <row r="66" spans="1:9" ht="19.5" customHeight="1">
      <c r="A66" s="3" t="s">
        <v>47</v>
      </c>
      <c r="B66" s="88"/>
      <c r="C66" s="10" t="s">
        <v>12</v>
      </c>
      <c r="D66"/>
      <c r="E66" s="10"/>
      <c r="F66" s="114"/>
      <c r="G66" s="10" t="s">
        <v>12</v>
      </c>
      <c r="H66"/>
      <c r="I66" s="10"/>
    </row>
    <row r="67" spans="1:9" ht="19.5" customHeight="1">
      <c r="A67" s="3"/>
      <c r="B67" s="88"/>
      <c r="C67" s="122"/>
      <c r="D67" s="123"/>
      <c r="E67" s="122"/>
      <c r="F67" s="123"/>
      <c r="G67" s="122"/>
      <c r="H67" s="123"/>
      <c r="I67" s="122"/>
    </row>
    <row r="68" spans="1:9" s="63" customFormat="1" ht="19.5" customHeight="1">
      <c r="A68" s="19" t="s">
        <v>48</v>
      </c>
      <c r="B68" s="120"/>
      <c r="C68" s="116"/>
      <c r="D68" s="116"/>
      <c r="E68" s="116"/>
      <c r="F68" s="116"/>
      <c r="G68" s="116"/>
      <c r="H68" s="116"/>
      <c r="I68" s="116"/>
    </row>
    <row r="69" spans="1:9" s="63" customFormat="1" ht="19.5" customHeight="1">
      <c r="A69" s="23" t="s">
        <v>49</v>
      </c>
      <c r="B69" s="88"/>
      <c r="C69" s="116"/>
      <c r="D69" s="116"/>
      <c r="E69" s="116"/>
      <c r="F69" s="116"/>
      <c r="G69" s="116"/>
      <c r="H69" s="116"/>
      <c r="I69" s="116"/>
    </row>
    <row r="70" spans="1:9" s="63" customFormat="1" ht="19.5" customHeight="1">
      <c r="A70" s="23" t="s">
        <v>50</v>
      </c>
      <c r="B70" s="88"/>
      <c r="C70" s="134">
        <v>64817535</v>
      </c>
      <c r="D70" s="150"/>
      <c r="E70" s="134">
        <v>68255725</v>
      </c>
      <c r="F70" s="150"/>
      <c r="G70" s="94">
        <v>3000000</v>
      </c>
      <c r="H70" s="150"/>
      <c r="I70" s="94">
        <v>0</v>
      </c>
    </row>
    <row r="71" spans="1:9" s="63" customFormat="1" ht="19.5" customHeight="1">
      <c r="A71" s="23" t="s">
        <v>51</v>
      </c>
      <c r="B71" s="88"/>
      <c r="C71" s="134">
        <v>75727540</v>
      </c>
      <c r="D71" s="150"/>
      <c r="E71" s="134">
        <v>61593448</v>
      </c>
      <c r="F71" s="150"/>
      <c r="G71" s="150">
        <v>34984599</v>
      </c>
      <c r="H71" s="150"/>
      <c r="I71" s="150">
        <v>30380297</v>
      </c>
    </row>
    <row r="72" spans="1:9" s="63" customFormat="1" ht="19.5" customHeight="1">
      <c r="A72" s="23" t="s">
        <v>52</v>
      </c>
      <c r="B72" s="88"/>
      <c r="C72" s="134">
        <v>33677728</v>
      </c>
      <c r="D72" s="150"/>
      <c r="E72" s="134">
        <v>34840022</v>
      </c>
      <c r="F72" s="150"/>
      <c r="G72" s="150">
        <v>788025</v>
      </c>
      <c r="H72" s="150"/>
      <c r="I72" s="150">
        <v>838747</v>
      </c>
    </row>
    <row r="73" spans="1:9" s="63" customFormat="1" ht="19.5" customHeight="1">
      <c r="A73" s="23" t="s">
        <v>53</v>
      </c>
      <c r="C73" s="134">
        <v>15878048</v>
      </c>
      <c r="D73" s="150"/>
      <c r="E73" s="134">
        <v>14994422</v>
      </c>
      <c r="F73" s="150"/>
      <c r="G73" s="150">
        <v>1947452</v>
      </c>
      <c r="H73" s="150"/>
      <c r="I73" s="150">
        <v>1608334</v>
      </c>
    </row>
    <row r="74" spans="1:9" s="63" customFormat="1" ht="19.5" customHeight="1">
      <c r="A74" s="23" t="s">
        <v>54</v>
      </c>
      <c r="B74" s="88">
        <v>11</v>
      </c>
      <c r="C74" s="94">
        <v>30455697</v>
      </c>
      <c r="D74" s="134"/>
      <c r="E74" s="94">
        <v>35240586</v>
      </c>
      <c r="F74" s="134"/>
      <c r="G74" s="94">
        <v>0</v>
      </c>
      <c r="H74" s="134"/>
      <c r="I74" s="94">
        <v>497064</v>
      </c>
    </row>
    <row r="75" spans="1:9" s="63" customFormat="1" ht="19.5" customHeight="1">
      <c r="A75" s="23" t="s">
        <v>55</v>
      </c>
      <c r="B75" s="88"/>
      <c r="C75" s="134">
        <v>4960875</v>
      </c>
      <c r="D75" s="134"/>
      <c r="E75" s="134">
        <v>5377165</v>
      </c>
      <c r="F75" s="134"/>
      <c r="G75" s="156">
        <v>139029</v>
      </c>
      <c r="H75" s="134"/>
      <c r="I75" s="156">
        <v>125516</v>
      </c>
    </row>
    <row r="76" spans="1:9" s="63" customFormat="1" ht="19.5" customHeight="1">
      <c r="A76" s="23" t="s">
        <v>56</v>
      </c>
      <c r="B76" s="88">
        <v>11</v>
      </c>
      <c r="C76" s="94">
        <v>25414500</v>
      </c>
      <c r="D76" s="134"/>
      <c r="E76" s="94">
        <v>29905000</v>
      </c>
      <c r="F76" s="134"/>
      <c r="G76" s="94">
        <v>18064500</v>
      </c>
      <c r="H76" s="134"/>
      <c r="I76" s="94">
        <v>10460000</v>
      </c>
    </row>
    <row r="77" spans="1:9" s="63" customFormat="1" ht="19.5" customHeight="1">
      <c r="A77" s="23" t="s">
        <v>57</v>
      </c>
      <c r="B77" s="88">
        <v>3</v>
      </c>
      <c r="C77" s="134">
        <v>1842899</v>
      </c>
      <c r="D77" s="135"/>
      <c r="E77" s="134">
        <v>2613766</v>
      </c>
      <c r="F77" s="134"/>
      <c r="G77" s="94">
        <v>40704268</v>
      </c>
      <c r="H77" s="134"/>
      <c r="I77" s="94">
        <v>31185268</v>
      </c>
    </row>
    <row r="78" spans="1:9" s="63" customFormat="1" ht="19.5" customHeight="1">
      <c r="A78" s="23" t="s">
        <v>58</v>
      </c>
      <c r="C78" s="134">
        <v>3593312</v>
      </c>
      <c r="D78" s="150"/>
      <c r="E78" s="134">
        <v>2773476</v>
      </c>
      <c r="F78" s="150"/>
      <c r="G78" s="94">
        <v>0</v>
      </c>
      <c r="H78" s="135"/>
      <c r="I78" s="94">
        <v>0</v>
      </c>
    </row>
    <row r="79" spans="1:9" s="63" customFormat="1" ht="19.5" customHeight="1">
      <c r="A79" s="23" t="s">
        <v>59</v>
      </c>
      <c r="B79" s="88">
        <v>11</v>
      </c>
      <c r="C79" s="94">
        <v>870763</v>
      </c>
      <c r="D79" s="134"/>
      <c r="E79" s="94">
        <v>280182</v>
      </c>
      <c r="F79" s="134"/>
      <c r="G79" s="94">
        <v>10354</v>
      </c>
      <c r="H79" s="134"/>
      <c r="I79" s="94">
        <v>8818</v>
      </c>
    </row>
    <row r="80" spans="1:9" s="63" customFormat="1" ht="19.5" customHeight="1">
      <c r="A80" s="23" t="s">
        <v>60</v>
      </c>
      <c r="B80" s="88"/>
      <c r="C80" s="94">
        <v>7090700</v>
      </c>
      <c r="D80" s="134"/>
      <c r="E80" s="94">
        <v>7459908</v>
      </c>
      <c r="F80" s="134"/>
      <c r="G80" s="94">
        <v>351481</v>
      </c>
      <c r="H80" s="134"/>
      <c r="I80" s="94">
        <v>409254</v>
      </c>
    </row>
    <row r="81" spans="1:9" s="63" customFormat="1" ht="19.5" customHeight="1">
      <c r="A81" s="1" t="s">
        <v>61</v>
      </c>
      <c r="B81" s="88"/>
      <c r="C81" s="95">
        <f>SUM(C70:C80)</f>
        <v>264329597</v>
      </c>
      <c r="D81" s="89"/>
      <c r="E81" s="95">
        <f>SUM(E70:E80)</f>
        <v>263333700</v>
      </c>
      <c r="F81" s="89"/>
      <c r="G81" s="95">
        <f>SUM(G70:G80)</f>
        <v>99989708</v>
      </c>
      <c r="H81" s="89"/>
      <c r="I81" s="95">
        <f>SUM(I70:I80)</f>
        <v>75513298</v>
      </c>
    </row>
    <row r="82" spans="1:9" s="63" customFormat="1" ht="19.5" customHeight="1">
      <c r="A82" s="119"/>
      <c r="B82" s="88"/>
      <c r="C82" s="116"/>
      <c r="D82" s="116"/>
      <c r="E82" s="116"/>
      <c r="F82" s="116"/>
      <c r="G82" s="116"/>
      <c r="H82" s="116"/>
      <c r="I82" s="116"/>
    </row>
    <row r="83" spans="1:9" s="63" customFormat="1" ht="19.5" customHeight="1">
      <c r="A83" s="19" t="s">
        <v>62</v>
      </c>
      <c r="B83" s="88"/>
      <c r="C83" s="116"/>
      <c r="D83" s="116"/>
      <c r="E83" s="116"/>
      <c r="F83" s="116"/>
      <c r="G83" s="116"/>
      <c r="H83" s="116"/>
      <c r="I83" s="116"/>
    </row>
    <row r="84" spans="1:9" s="63" customFormat="1" ht="19.5" customHeight="1">
      <c r="A84" s="23" t="s">
        <v>63</v>
      </c>
      <c r="B84" s="88">
        <v>11</v>
      </c>
      <c r="C84" s="134">
        <v>106968706</v>
      </c>
      <c r="D84" s="150"/>
      <c r="E84" s="134">
        <v>95664891</v>
      </c>
      <c r="F84" s="150"/>
      <c r="G84" s="94">
        <v>0</v>
      </c>
      <c r="H84" s="150"/>
      <c r="I84" s="94">
        <v>0</v>
      </c>
    </row>
    <row r="85" spans="1:9" s="63" customFormat="1" ht="19.5" customHeight="1">
      <c r="A85" s="23" t="s">
        <v>64</v>
      </c>
      <c r="B85" s="88"/>
      <c r="C85" s="94">
        <v>30563695</v>
      </c>
      <c r="D85" s="134"/>
      <c r="E85" s="94">
        <v>31269021</v>
      </c>
      <c r="F85" s="134"/>
      <c r="G85" s="134">
        <v>449417</v>
      </c>
      <c r="H85" s="134"/>
      <c r="I85" s="134">
        <v>417070</v>
      </c>
    </row>
    <row r="86" spans="1:9" s="63" customFormat="1" ht="19.5" customHeight="1">
      <c r="A86" s="23" t="s">
        <v>65</v>
      </c>
      <c r="B86" s="88" t="s">
        <v>66</v>
      </c>
      <c r="C86" s="134">
        <v>176534231</v>
      </c>
      <c r="D86" s="150"/>
      <c r="E86" s="134">
        <v>164977200</v>
      </c>
      <c r="F86" s="150"/>
      <c r="G86" s="150">
        <v>98091273</v>
      </c>
      <c r="H86" s="150"/>
      <c r="I86" s="150">
        <v>94672200</v>
      </c>
    </row>
    <row r="87" spans="1:9" s="63" customFormat="1" ht="19.5" customHeight="1">
      <c r="A87" s="23" t="s">
        <v>67</v>
      </c>
      <c r="B87" s="88"/>
      <c r="C87" s="134">
        <v>15700833</v>
      </c>
      <c r="D87" s="150"/>
      <c r="E87" s="134">
        <v>15970279</v>
      </c>
      <c r="F87" s="150"/>
      <c r="G87" s="94">
        <v>0</v>
      </c>
      <c r="H87" s="150"/>
      <c r="I87" s="94">
        <v>0</v>
      </c>
    </row>
    <row r="88" spans="1:9" s="63" customFormat="1" ht="19.5" customHeight="1">
      <c r="A88" s="23" t="s">
        <v>68</v>
      </c>
      <c r="B88" s="88"/>
      <c r="C88" s="134">
        <v>9426481</v>
      </c>
      <c r="D88" s="151"/>
      <c r="E88" s="134">
        <v>8629968</v>
      </c>
      <c r="F88" s="151"/>
      <c r="G88" s="151">
        <v>2315609</v>
      </c>
      <c r="H88" s="151"/>
      <c r="I88" s="151">
        <v>2114920</v>
      </c>
    </row>
    <row r="89" spans="1:9" s="63" customFormat="1" ht="19.5" customHeight="1">
      <c r="A89" s="75" t="s">
        <v>69</v>
      </c>
      <c r="B89" s="88" t="s">
        <v>70</v>
      </c>
      <c r="C89" s="134">
        <v>3252384</v>
      </c>
      <c r="D89" s="150"/>
      <c r="E89" s="94">
        <v>2441058</v>
      </c>
      <c r="F89" s="150"/>
      <c r="G89" s="94">
        <v>0</v>
      </c>
      <c r="H89" s="150"/>
      <c r="I89" s="94">
        <v>0</v>
      </c>
    </row>
    <row r="90" spans="1:9" s="63" customFormat="1" ht="19.5" customHeight="1">
      <c r="A90" s="23" t="s">
        <v>71</v>
      </c>
      <c r="B90" s="88">
        <v>15</v>
      </c>
      <c r="C90" s="134">
        <v>1183361</v>
      </c>
      <c r="D90" s="151"/>
      <c r="E90" s="134">
        <v>1214272</v>
      </c>
      <c r="F90" s="151"/>
      <c r="G90" s="94">
        <v>0</v>
      </c>
      <c r="H90" s="151"/>
      <c r="I90" s="94">
        <v>0</v>
      </c>
    </row>
    <row r="91" spans="1:9" s="63" customFormat="1" ht="19.5" customHeight="1">
      <c r="A91" s="1" t="s">
        <v>72</v>
      </c>
      <c r="B91" s="88"/>
      <c r="C91" s="95">
        <f>SUM(C84:C90)</f>
        <v>343629691</v>
      </c>
      <c r="D91" s="89"/>
      <c r="E91" s="95">
        <f>SUM(E84:E90)</f>
        <v>320166689</v>
      </c>
      <c r="F91" s="89"/>
      <c r="G91" s="95">
        <f>SUM(G84:G90)</f>
        <v>100856299</v>
      </c>
      <c r="H91" s="89"/>
      <c r="I91" s="95">
        <f>SUM(I84:I90)</f>
        <v>97204190</v>
      </c>
    </row>
    <row r="92" spans="1:9" s="63" customFormat="1" ht="19.5" customHeight="1">
      <c r="A92" s="100"/>
      <c r="B92" s="88"/>
      <c r="C92" s="90"/>
      <c r="D92" s="90"/>
      <c r="E92" s="90"/>
      <c r="F92" s="90"/>
      <c r="G92" s="90"/>
      <c r="H92" s="90"/>
      <c r="I92" s="90"/>
    </row>
    <row r="93" spans="1:9" s="63" customFormat="1" ht="19.5" customHeight="1">
      <c r="A93" s="1" t="s">
        <v>73</v>
      </c>
      <c r="B93" s="88"/>
      <c r="C93" s="91">
        <f>C81+C91</f>
        <v>607959288</v>
      </c>
      <c r="D93" s="89"/>
      <c r="E93" s="91">
        <f>E81+E91</f>
        <v>583500389</v>
      </c>
      <c r="F93" s="89"/>
      <c r="G93" s="91">
        <f>G81+G91</f>
        <v>200846007</v>
      </c>
      <c r="H93" s="89"/>
      <c r="I93" s="91">
        <f>I81+I91</f>
        <v>172717488</v>
      </c>
    </row>
    <row r="94" spans="1:9" s="63" customFormat="1" ht="19.5" customHeight="1">
      <c r="A94" s="100"/>
      <c r="B94" s="88"/>
      <c r="C94" s="90"/>
      <c r="D94" s="89"/>
      <c r="E94" s="90"/>
      <c r="F94" s="89"/>
      <c r="G94" s="90"/>
      <c r="H94" s="89"/>
      <c r="I94" s="90"/>
    </row>
    <row r="95" spans="1:9" ht="19.5" customHeight="1">
      <c r="A95" s="2" t="s">
        <v>0</v>
      </c>
      <c r="B95" s="63"/>
      <c r="C95" s="116"/>
      <c r="D95" s="116"/>
      <c r="E95" s="116"/>
      <c r="F95" s="116"/>
      <c r="G95" s="116"/>
      <c r="H95" s="116"/>
      <c r="I95" s="116"/>
    </row>
    <row r="96" spans="1:9" ht="19.5" customHeight="1">
      <c r="A96" s="2" t="s">
        <v>1</v>
      </c>
      <c r="B96" s="63"/>
      <c r="C96" s="116"/>
      <c r="D96" s="116"/>
      <c r="E96" s="116"/>
      <c r="F96" s="116"/>
      <c r="G96" s="116"/>
      <c r="H96" s="116"/>
      <c r="I96" s="116"/>
    </row>
    <row r="97" spans="1:9" ht="19.5" customHeight="1">
      <c r="A97" s="3" t="s">
        <v>2</v>
      </c>
      <c r="B97" s="63"/>
      <c r="C97" s="116"/>
      <c r="D97" s="116"/>
      <c r="E97" s="116"/>
      <c r="F97" s="116"/>
      <c r="G97" s="116"/>
      <c r="H97" s="116"/>
      <c r="I97" s="116"/>
    </row>
    <row r="98" spans="1:9" ht="19.5" customHeight="1">
      <c r="A98" s="124"/>
      <c r="B98" s="63"/>
      <c r="C98" s="116"/>
      <c r="D98" s="116"/>
      <c r="E98" s="116"/>
      <c r="F98" s="116"/>
      <c r="G98" s="116"/>
      <c r="H98" s="6"/>
      <c r="I98" s="7" t="s">
        <v>3</v>
      </c>
    </row>
    <row r="99" spans="1:9" s="63" customFormat="1" ht="19.5" customHeight="1">
      <c r="A99" s="100"/>
      <c r="C99" s="190" t="s">
        <v>4</v>
      </c>
      <c r="D99" s="190"/>
      <c r="E99" s="190"/>
      <c r="F99" s="89"/>
      <c r="G99" s="190" t="s">
        <v>5</v>
      </c>
      <c r="H99" s="190"/>
      <c r="I99" s="190"/>
    </row>
    <row r="100" spans="1:9" s="63" customFormat="1" ht="19.5" customHeight="1">
      <c r="A100" s="119"/>
      <c r="B100" s="120"/>
      <c r="C100" s="192" t="s">
        <v>6</v>
      </c>
      <c r="D100" s="192"/>
      <c r="E100" s="192"/>
      <c r="F100" s="90"/>
      <c r="G100" s="191" t="s">
        <v>7</v>
      </c>
      <c r="H100" s="191"/>
      <c r="I100" s="191"/>
    </row>
    <row r="101" spans="1:9" ht="19.5" customHeight="1">
      <c r="A101" s="125"/>
      <c r="B101" s="120"/>
      <c r="C101" s="104" t="s">
        <v>8</v>
      </c>
      <c r="D101" s="104"/>
      <c r="E101" s="104" t="s">
        <v>9</v>
      </c>
      <c r="F101" s="121"/>
      <c r="G101" s="104" t="s">
        <v>8</v>
      </c>
      <c r="H101" s="104"/>
      <c r="I101" s="104" t="s">
        <v>9</v>
      </c>
    </row>
    <row r="102" spans="1:9" ht="19.5" customHeight="1">
      <c r="A102" s="125"/>
      <c r="B102" s="88"/>
      <c r="C102" s="122">
        <v>2025</v>
      </c>
      <c r="D102" s="122"/>
      <c r="E102" s="122">
        <v>2024</v>
      </c>
      <c r="F102" s="122"/>
      <c r="G102" s="122">
        <v>2025</v>
      </c>
      <c r="H102" s="122"/>
      <c r="I102" s="122">
        <v>2024</v>
      </c>
    </row>
    <row r="103" spans="1:9" ht="19.5" customHeight="1">
      <c r="A103" s="3" t="s">
        <v>74</v>
      </c>
      <c r="B103" s="88"/>
      <c r="C103" s="10" t="s">
        <v>12</v>
      </c>
      <c r="D103"/>
      <c r="E103" s="10"/>
      <c r="F103" s="114"/>
      <c r="G103" s="10" t="s">
        <v>12</v>
      </c>
      <c r="H103"/>
      <c r="I103" s="10"/>
    </row>
    <row r="104" spans="1:9" ht="19.5" customHeight="1">
      <c r="A104" s="3" t="s">
        <v>75</v>
      </c>
      <c r="B104" s="88"/>
      <c r="C104" s="122"/>
      <c r="D104" s="123"/>
      <c r="E104" s="122"/>
      <c r="F104" s="123"/>
      <c r="G104" s="122"/>
      <c r="H104" s="123"/>
      <c r="I104" s="122"/>
    </row>
    <row r="105" spans="1:9" ht="19.5" customHeight="1">
      <c r="A105" s="19" t="s">
        <v>76</v>
      </c>
      <c r="B105" s="88"/>
      <c r="C105" s="116"/>
      <c r="D105" s="116"/>
      <c r="E105" s="116"/>
      <c r="F105" s="116"/>
      <c r="G105" s="116"/>
      <c r="H105" s="116"/>
      <c r="I105" s="116"/>
    </row>
    <row r="106" spans="1:9" ht="19.5" customHeight="1">
      <c r="A106" s="23" t="s">
        <v>77</v>
      </c>
      <c r="B106" s="88"/>
      <c r="C106" s="116"/>
      <c r="D106" s="116"/>
      <c r="E106" s="116"/>
      <c r="F106" s="116"/>
      <c r="G106" s="116"/>
      <c r="H106" s="116"/>
      <c r="I106" s="116"/>
    </row>
    <row r="107" spans="1:9" ht="19.5" customHeight="1">
      <c r="A107" s="23" t="s">
        <v>78</v>
      </c>
      <c r="B107" s="88"/>
      <c r="C107" s="116"/>
      <c r="D107" s="116"/>
      <c r="E107" s="116"/>
      <c r="F107" s="116"/>
      <c r="G107" s="116"/>
      <c r="H107" s="116"/>
      <c r="I107" s="116"/>
    </row>
    <row r="108" spans="1:9" ht="19.5" customHeight="1" thickBot="1">
      <c r="A108" s="23" t="s">
        <v>79</v>
      </c>
      <c r="B108" s="88"/>
      <c r="C108" s="157">
        <v>9087251</v>
      </c>
      <c r="D108" s="116"/>
      <c r="E108" s="157">
        <v>9093857</v>
      </c>
      <c r="F108" s="116"/>
      <c r="G108" s="126">
        <v>9087251</v>
      </c>
      <c r="H108" s="116"/>
      <c r="I108" s="126">
        <v>9093857</v>
      </c>
    </row>
    <row r="109" spans="1:9" ht="19.5" customHeight="1" thickTop="1">
      <c r="A109" s="23" t="s">
        <v>80</v>
      </c>
      <c r="B109" s="88"/>
      <c r="C109" s="158"/>
      <c r="D109" s="116"/>
      <c r="E109" s="158"/>
      <c r="F109" s="116"/>
      <c r="G109" s="127"/>
      <c r="H109" s="116"/>
      <c r="I109" s="127"/>
    </row>
    <row r="110" spans="1:9" ht="19.5" customHeight="1">
      <c r="A110" s="23" t="s">
        <v>79</v>
      </c>
      <c r="B110" s="88"/>
      <c r="C110" s="102">
        <v>8406963</v>
      </c>
      <c r="D110" s="116"/>
      <c r="E110" s="102">
        <v>8413569</v>
      </c>
      <c r="F110" s="116"/>
      <c r="G110" s="102">
        <v>8406963</v>
      </c>
      <c r="H110" s="116"/>
      <c r="I110" s="116">
        <v>8413569</v>
      </c>
    </row>
    <row r="111" spans="1:9" ht="19.5" customHeight="1">
      <c r="A111" s="23" t="s">
        <v>81</v>
      </c>
      <c r="B111" s="88"/>
      <c r="C111" s="127"/>
      <c r="D111" s="127"/>
      <c r="E111" s="127"/>
      <c r="F111" s="127"/>
      <c r="G111" s="127"/>
      <c r="H111" s="127"/>
      <c r="I111" s="127"/>
    </row>
    <row r="112" spans="1:9" ht="19.5" customHeight="1">
      <c r="A112" s="23" t="s">
        <v>82</v>
      </c>
      <c r="B112" s="88"/>
      <c r="C112" s="102">
        <v>55960752</v>
      </c>
      <c r="D112" s="116"/>
      <c r="E112" s="102">
        <v>56004025</v>
      </c>
      <c r="F112" s="116"/>
      <c r="G112" s="117">
        <v>55070725</v>
      </c>
      <c r="H112" s="116"/>
      <c r="I112" s="117">
        <v>55113998</v>
      </c>
    </row>
    <row r="113" spans="1:9" ht="19.5" customHeight="1">
      <c r="A113" s="23" t="s">
        <v>83</v>
      </c>
      <c r="B113" s="88"/>
      <c r="C113" s="102"/>
      <c r="D113" s="116"/>
      <c r="E113" s="102"/>
      <c r="F113" s="116"/>
      <c r="G113" s="117"/>
      <c r="H113" s="116"/>
      <c r="I113" s="117"/>
    </row>
    <row r="114" spans="1:9" ht="19.5" customHeight="1">
      <c r="A114" s="23" t="s">
        <v>84</v>
      </c>
      <c r="B114" s="88"/>
      <c r="C114" s="102">
        <v>-13724437</v>
      </c>
      <c r="D114" s="116"/>
      <c r="E114" s="102">
        <v>3227739</v>
      </c>
      <c r="F114" s="116"/>
      <c r="G114" s="99">
        <v>0</v>
      </c>
      <c r="H114" s="116"/>
      <c r="I114" s="99">
        <v>0</v>
      </c>
    </row>
    <row r="115" spans="1:9" ht="19.5" customHeight="1">
      <c r="A115" s="23" t="s">
        <v>85</v>
      </c>
      <c r="B115" s="88"/>
      <c r="C115" s="102"/>
      <c r="D115" s="116"/>
      <c r="E115" s="102"/>
      <c r="F115" s="116"/>
      <c r="G115" s="99"/>
      <c r="H115" s="116"/>
      <c r="I115" s="99"/>
    </row>
    <row r="116" spans="1:9" ht="19.5" customHeight="1">
      <c r="A116" s="23" t="s">
        <v>86</v>
      </c>
      <c r="B116" s="88"/>
      <c r="C116" s="116">
        <v>-9917</v>
      </c>
      <c r="D116" s="116"/>
      <c r="E116" s="99">
        <v>-9917</v>
      </c>
      <c r="F116" s="116"/>
      <c r="G116" s="102">
        <v>490423</v>
      </c>
      <c r="H116" s="116"/>
      <c r="I116" s="117">
        <v>490423</v>
      </c>
    </row>
    <row r="117" spans="1:9" ht="19.5" customHeight="1">
      <c r="A117" s="23" t="s">
        <v>87</v>
      </c>
      <c r="B117" s="88"/>
      <c r="C117" s="102">
        <v>3621945</v>
      </c>
      <c r="D117" s="116"/>
      <c r="E117" s="102">
        <v>3621945</v>
      </c>
      <c r="F117" s="116"/>
      <c r="G117" s="117">
        <v>3470021</v>
      </c>
      <c r="H117" s="116"/>
      <c r="I117" s="117">
        <v>3470021</v>
      </c>
    </row>
    <row r="118" spans="1:9" ht="19.5" customHeight="1">
      <c r="A118" s="23" t="s">
        <v>88</v>
      </c>
      <c r="B118" s="88"/>
      <c r="C118" s="116"/>
      <c r="D118" s="116"/>
      <c r="E118" s="116"/>
      <c r="F118" s="116"/>
      <c r="G118" s="116"/>
      <c r="H118" s="116"/>
      <c r="I118" s="116"/>
    </row>
    <row r="119" spans="1:9" ht="19.5" customHeight="1">
      <c r="A119" s="23" t="s">
        <v>89</v>
      </c>
      <c r="B119" s="88"/>
      <c r="C119" s="102"/>
      <c r="D119" s="116"/>
      <c r="E119" s="116"/>
      <c r="F119" s="116"/>
      <c r="G119" s="116"/>
      <c r="H119" s="116"/>
      <c r="I119" s="116"/>
    </row>
    <row r="120" spans="1:9" ht="19.5" customHeight="1">
      <c r="A120" s="23" t="s">
        <v>90</v>
      </c>
      <c r="B120" s="88"/>
      <c r="C120" s="102">
        <v>929166</v>
      </c>
      <c r="D120" s="116"/>
      <c r="E120" s="102">
        <v>929166</v>
      </c>
      <c r="F120" s="116"/>
      <c r="G120" s="102">
        <v>929166</v>
      </c>
      <c r="H120" s="116"/>
      <c r="I120" s="102">
        <v>929166</v>
      </c>
    </row>
    <row r="121" spans="1:9" ht="19.5" customHeight="1">
      <c r="A121" s="23" t="s">
        <v>91</v>
      </c>
      <c r="B121" s="88"/>
      <c r="C121" s="102">
        <v>3510068</v>
      </c>
      <c r="D121" s="116"/>
      <c r="E121" s="102">
        <v>3666565</v>
      </c>
      <c r="F121" s="116"/>
      <c r="G121" s="102">
        <v>3510068</v>
      </c>
      <c r="H121" s="116"/>
      <c r="I121" s="102">
        <v>3666565</v>
      </c>
    </row>
    <row r="122" spans="1:9" ht="19.5" customHeight="1">
      <c r="A122" s="23" t="s">
        <v>92</v>
      </c>
      <c r="B122" s="88"/>
      <c r="C122" s="102">
        <v>151041448</v>
      </c>
      <c r="D122" s="127"/>
      <c r="E122" s="102">
        <v>136528023</v>
      </c>
      <c r="F122" s="127"/>
      <c r="G122" s="127">
        <v>53471605</v>
      </c>
      <c r="H122" s="127"/>
      <c r="I122" s="127">
        <v>50556240</v>
      </c>
    </row>
    <row r="123" spans="1:9" ht="19.5" customHeight="1">
      <c r="A123" s="23" t="s">
        <v>93</v>
      </c>
      <c r="B123" s="88"/>
      <c r="C123" s="102">
        <v>-8767601</v>
      </c>
      <c r="D123" s="127"/>
      <c r="E123" s="102">
        <v>-8290076</v>
      </c>
      <c r="F123" s="127"/>
      <c r="G123" s="99">
        <v>-3510068</v>
      </c>
      <c r="H123" s="127"/>
      <c r="I123" s="99">
        <v>-3666565</v>
      </c>
    </row>
    <row r="124" spans="1:9" s="129" customFormat="1" ht="19.5" customHeight="1">
      <c r="A124" s="23" t="s">
        <v>94</v>
      </c>
      <c r="B124" s="88"/>
      <c r="C124" s="149">
        <v>26932000</v>
      </c>
      <c r="D124" s="149"/>
      <c r="E124" s="149">
        <v>26932000</v>
      </c>
      <c r="F124" s="149"/>
      <c r="G124" s="149">
        <v>26932000</v>
      </c>
      <c r="H124" s="149"/>
      <c r="I124" s="149">
        <v>26932000</v>
      </c>
    </row>
    <row r="125" spans="1:9" ht="19.5" customHeight="1">
      <c r="A125" s="23" t="s">
        <v>95</v>
      </c>
      <c r="B125" s="88"/>
      <c r="C125" s="98">
        <v>15647686</v>
      </c>
      <c r="D125" s="117"/>
      <c r="E125" s="98">
        <v>15017631</v>
      </c>
      <c r="F125" s="117"/>
      <c r="G125" s="128">
        <v>9884895</v>
      </c>
      <c r="H125" s="117"/>
      <c r="I125" s="128">
        <v>10022957</v>
      </c>
    </row>
    <row r="126" spans="1:9" s="129" customFormat="1" ht="19.5" customHeight="1">
      <c r="A126" s="1" t="s">
        <v>96</v>
      </c>
      <c r="B126" s="86"/>
      <c r="C126" s="97">
        <f>SUM(C110:C125)</f>
        <v>243548073</v>
      </c>
      <c r="D126" s="89"/>
      <c r="E126" s="97">
        <f>SUM(E110:E125)</f>
        <v>246040670</v>
      </c>
      <c r="F126" s="89"/>
      <c r="G126" s="97">
        <f>SUM(G110:G125)</f>
        <v>158655798</v>
      </c>
      <c r="H126" s="89"/>
      <c r="I126" s="97">
        <f>SUM(I110:I125)</f>
        <v>155928374</v>
      </c>
    </row>
    <row r="127" spans="1:9" ht="19.5" customHeight="1">
      <c r="A127" s="23" t="s">
        <v>97</v>
      </c>
      <c r="B127" s="88"/>
      <c r="C127" s="130">
        <v>19944900</v>
      </c>
      <c r="D127" s="116"/>
      <c r="E127" s="130">
        <v>47182872</v>
      </c>
      <c r="F127" s="116"/>
      <c r="G127" s="93">
        <v>0</v>
      </c>
      <c r="H127" s="103"/>
      <c r="I127" s="107">
        <v>0</v>
      </c>
    </row>
    <row r="128" spans="1:9" ht="19.5" customHeight="1">
      <c r="A128" s="1" t="s">
        <v>98</v>
      </c>
      <c r="B128" s="88"/>
      <c r="C128" s="91">
        <f>SUM(C126:C127)</f>
        <v>263492973</v>
      </c>
      <c r="D128" s="89"/>
      <c r="E128" s="91">
        <f>SUM(E126:E127)</f>
        <v>293223542</v>
      </c>
      <c r="F128" s="89"/>
      <c r="G128" s="91">
        <f>SUM(G126:G127)</f>
        <v>158655798</v>
      </c>
      <c r="H128" s="89"/>
      <c r="I128" s="91">
        <f>SUM(I126:I127)</f>
        <v>155928374</v>
      </c>
    </row>
    <row r="129" spans="1:9" ht="19.5" customHeight="1">
      <c r="A129" s="118"/>
      <c r="B129" s="88"/>
      <c r="C129" s="90"/>
      <c r="D129" s="89"/>
      <c r="E129" s="90"/>
      <c r="F129" s="89"/>
      <c r="G129" s="90"/>
      <c r="H129" s="89"/>
      <c r="I129" s="90"/>
    </row>
    <row r="130" spans="1:9" ht="19.5" customHeight="1" thickBot="1">
      <c r="A130" s="1" t="s">
        <v>99</v>
      </c>
      <c r="B130" s="88"/>
      <c r="C130" s="96">
        <f>C93+C128</f>
        <v>871452261</v>
      </c>
      <c r="D130" s="89"/>
      <c r="E130" s="96">
        <f>E93+E128</f>
        <v>876723931</v>
      </c>
      <c r="F130" s="89"/>
      <c r="G130" s="96">
        <f>G93+G128</f>
        <v>359501805</v>
      </c>
      <c r="H130" s="89"/>
      <c r="I130" s="96">
        <f>I93+I128</f>
        <v>328645862</v>
      </c>
    </row>
    <row r="131" spans="1:9" ht="19.5" customHeight="1" thickTop="1">
      <c r="A131" s="118"/>
      <c r="B131" s="88"/>
      <c r="C131" s="90"/>
      <c r="D131" s="89"/>
      <c r="E131" s="90"/>
      <c r="F131" s="89"/>
      <c r="G131" s="90"/>
      <c r="H131" s="89"/>
      <c r="I131" s="90"/>
    </row>
  </sheetData>
  <mergeCells count="16">
    <mergeCell ref="G99:I99"/>
    <mergeCell ref="G100:I100"/>
    <mergeCell ref="C99:E99"/>
    <mergeCell ref="C100:E100"/>
    <mergeCell ref="G5:I5"/>
    <mergeCell ref="G33:I33"/>
    <mergeCell ref="G6:I6"/>
    <mergeCell ref="C5:E5"/>
    <mergeCell ref="C6:E6"/>
    <mergeCell ref="C33:E33"/>
    <mergeCell ref="G34:I34"/>
    <mergeCell ref="G63:I63"/>
    <mergeCell ref="G62:I62"/>
    <mergeCell ref="C34:E34"/>
    <mergeCell ref="C62:E62"/>
    <mergeCell ref="C63:E63"/>
  </mergeCells>
  <pageMargins left="0.7" right="0.7" top="0.48" bottom="0.5" header="0.5" footer="0.5"/>
  <pageSetup paperSize="9" scale="83" firstPageNumber="2" fitToHeight="0" orientation="portrait" useFirstPageNumber="1" r:id="rId1"/>
  <headerFooter>
    <oddFooter>&amp;L The accompanying notes form an integral part of the interim financial statements.
&amp;C&amp;P</oddFooter>
  </headerFooter>
  <rowBreaks count="3" manualBreakCount="3">
    <brk id="28" max="16383" man="1"/>
    <brk id="57" max="8" man="1"/>
    <brk id="94" max="16383" man="1"/>
  </rowBreaks>
  <colBreaks count="1" manualBreakCount="1">
    <brk id="8" max="131" man="1"/>
  </colBreaks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F8697-4B5C-4331-B6A0-548F155F23B5}">
  <sheetPr codeName="Sheet2">
    <pageSetUpPr fitToPage="1"/>
  </sheetPr>
  <dimension ref="A1:Q199"/>
  <sheetViews>
    <sheetView showGridLines="0" zoomScaleNormal="100" zoomScaleSheetLayoutView="100" zoomScalePageLayoutView="70" workbookViewId="0"/>
  </sheetViews>
  <sheetFormatPr defaultColWidth="9.44140625" defaultRowHeight="20.25" customHeight="1"/>
  <cols>
    <col min="1" max="1" width="3.44140625" style="15" customWidth="1"/>
    <col min="2" max="2" width="37.44140625" style="15" customWidth="1"/>
    <col min="3" max="3" width="6.44140625" style="8" customWidth="1"/>
    <col min="4" max="4" width="0.5546875" style="12" customWidth="1"/>
    <col min="5" max="5" width="14" style="12" bestFit="1" customWidth="1"/>
    <col min="6" max="6" width="1.44140625" style="12" customWidth="1"/>
    <col min="7" max="7" width="14" style="12" bestFit="1" customWidth="1"/>
    <col min="8" max="8" width="1.44140625" style="12" customWidth="1"/>
    <col min="9" max="9" width="12.5546875" style="12" customWidth="1"/>
    <col min="10" max="10" width="1.44140625" style="12" customWidth="1"/>
    <col min="11" max="11" width="12.5546875" style="12" customWidth="1"/>
    <col min="12" max="12" width="9.44140625" style="12"/>
    <col min="13" max="13" width="12.5546875" style="12" bestFit="1" customWidth="1"/>
    <col min="14" max="16384" width="9.44140625" style="12"/>
  </cols>
  <sheetData>
    <row r="1" spans="1:13" ht="20.25" customHeight="1">
      <c r="A1" s="2" t="s">
        <v>0</v>
      </c>
      <c r="B1" s="2"/>
      <c r="C1" s="2"/>
      <c r="D1" s="2"/>
      <c r="E1" s="2"/>
      <c r="F1" s="2"/>
      <c r="G1" s="2"/>
    </row>
    <row r="2" spans="1:13" ht="20.25" customHeight="1">
      <c r="A2" s="2" t="s">
        <v>1</v>
      </c>
      <c r="B2" s="2"/>
      <c r="C2" s="2"/>
      <c r="D2" s="2"/>
      <c r="E2" s="2"/>
      <c r="F2" s="2"/>
      <c r="G2" s="2"/>
    </row>
    <row r="3" spans="1:13" ht="20.25" customHeight="1">
      <c r="A3" s="3" t="s">
        <v>100</v>
      </c>
      <c r="B3" s="3"/>
      <c r="C3" s="13"/>
      <c r="D3" s="14"/>
      <c r="E3" s="14"/>
      <c r="F3" s="14"/>
      <c r="G3" s="14"/>
    </row>
    <row r="4" spans="1:13" ht="20.100000000000001" customHeight="1">
      <c r="I4" s="16"/>
      <c r="J4" s="17"/>
      <c r="K4" s="7" t="s">
        <v>3</v>
      </c>
    </row>
    <row r="5" spans="1:13" ht="20.25" customHeight="1">
      <c r="A5" s="1"/>
      <c r="B5" s="1"/>
      <c r="E5" s="196" t="s">
        <v>4</v>
      </c>
      <c r="F5" s="196"/>
      <c r="G5" s="196"/>
      <c r="H5" s="83"/>
      <c r="I5" s="196" t="s">
        <v>5</v>
      </c>
      <c r="J5" s="196"/>
      <c r="K5" s="196"/>
    </row>
    <row r="6" spans="1:13" ht="20.25" customHeight="1">
      <c r="A6" s="1"/>
      <c r="B6" s="1"/>
      <c r="E6" s="193" t="s">
        <v>6</v>
      </c>
      <c r="F6" s="193"/>
      <c r="G6" s="193"/>
      <c r="H6" s="83"/>
      <c r="I6" s="193" t="s">
        <v>6</v>
      </c>
      <c r="J6" s="193"/>
      <c r="K6" s="193"/>
    </row>
    <row r="7" spans="1:13" ht="20.25" customHeight="1">
      <c r="A7" s="1"/>
      <c r="B7" s="1"/>
      <c r="E7" s="194" t="s">
        <v>101</v>
      </c>
      <c r="F7" s="194"/>
      <c r="G7" s="194"/>
      <c r="H7" s="18"/>
      <c r="I7" s="194" t="s">
        <v>101</v>
      </c>
      <c r="J7" s="194"/>
      <c r="K7" s="194"/>
    </row>
    <row r="8" spans="1:13" ht="20.25" customHeight="1">
      <c r="A8" s="12"/>
      <c r="B8" s="12"/>
      <c r="C8" s="12"/>
      <c r="E8" s="195" t="s">
        <v>8</v>
      </c>
      <c r="F8" s="195"/>
      <c r="G8" s="195"/>
      <c r="H8" s="18"/>
      <c r="I8" s="195" t="s">
        <v>8</v>
      </c>
      <c r="J8" s="195"/>
      <c r="K8" s="195"/>
    </row>
    <row r="9" spans="1:13" ht="20.25" customHeight="1">
      <c r="A9" s="1"/>
      <c r="B9" s="1"/>
      <c r="C9" s="8" t="s">
        <v>10</v>
      </c>
      <c r="E9" s="10" t="s">
        <v>102</v>
      </c>
      <c r="F9" s="18"/>
      <c r="G9" s="10" t="s">
        <v>103</v>
      </c>
      <c r="H9" s="18"/>
      <c r="I9" s="10" t="s">
        <v>102</v>
      </c>
      <c r="J9" s="18"/>
      <c r="K9" s="10" t="s">
        <v>103</v>
      </c>
    </row>
    <row r="10" spans="1:13" ht="19.350000000000001" customHeight="1">
      <c r="A10" s="19" t="s">
        <v>104</v>
      </c>
      <c r="B10" s="19"/>
      <c r="D10" s="20"/>
      <c r="E10" s="21"/>
      <c r="F10" s="21"/>
      <c r="G10" s="21"/>
      <c r="H10" s="21"/>
      <c r="I10" s="21"/>
      <c r="J10" s="21"/>
      <c r="K10" s="21"/>
    </row>
    <row r="11" spans="1:13" ht="20.25" customHeight="1">
      <c r="A11" s="15" t="s">
        <v>105</v>
      </c>
      <c r="D11" s="20"/>
      <c r="E11" s="29">
        <v>147595031</v>
      </c>
      <c r="F11" s="29"/>
      <c r="G11" s="29">
        <v>149497740</v>
      </c>
      <c r="H11" s="29"/>
      <c r="I11" s="29">
        <v>5784422</v>
      </c>
      <c r="J11" s="29"/>
      <c r="K11" s="29">
        <v>6200330</v>
      </c>
      <c r="M11" s="22"/>
    </row>
    <row r="12" spans="1:13" ht="20.25" customHeight="1">
      <c r="A12" s="15" t="s">
        <v>106</v>
      </c>
      <c r="D12" s="20"/>
      <c r="E12" s="29">
        <v>440289</v>
      </c>
      <c r="F12" s="29"/>
      <c r="G12" s="29">
        <v>494014</v>
      </c>
      <c r="H12" s="29"/>
      <c r="I12" s="29">
        <v>394165</v>
      </c>
      <c r="J12" s="29"/>
      <c r="K12" s="29">
        <v>276637</v>
      </c>
      <c r="M12" s="148"/>
    </row>
    <row r="13" spans="1:13" ht="20.25" customHeight="1">
      <c r="A13" s="23" t="s">
        <v>107</v>
      </c>
      <c r="D13" s="20"/>
      <c r="E13" s="29">
        <v>16540</v>
      </c>
      <c r="F13" s="29"/>
      <c r="G13" s="29">
        <v>12169</v>
      </c>
      <c r="H13" s="29"/>
      <c r="I13" s="29">
        <v>12107177</v>
      </c>
      <c r="J13" s="29"/>
      <c r="K13" s="29">
        <v>1976899</v>
      </c>
    </row>
    <row r="14" spans="1:13" ht="20.25" customHeight="1">
      <c r="A14" s="23" t="s">
        <v>108</v>
      </c>
      <c r="D14" s="20"/>
      <c r="E14" s="29">
        <v>37835</v>
      </c>
      <c r="F14" s="29"/>
      <c r="G14" s="29">
        <v>0</v>
      </c>
      <c r="H14" s="29"/>
      <c r="I14" s="29">
        <v>0</v>
      </c>
      <c r="J14" s="29"/>
      <c r="K14" s="29">
        <v>124</v>
      </c>
      <c r="M14" s="148"/>
    </row>
    <row r="15" spans="1:13" ht="20.25" customHeight="1">
      <c r="A15" s="23" t="s">
        <v>109</v>
      </c>
      <c r="D15" s="20"/>
      <c r="E15" s="159">
        <v>0</v>
      </c>
      <c r="F15" s="29"/>
      <c r="G15" s="159">
        <v>135500</v>
      </c>
      <c r="H15" s="29"/>
      <c r="I15" s="108">
        <v>0</v>
      </c>
      <c r="J15" s="29"/>
      <c r="K15" s="108">
        <v>144168</v>
      </c>
    </row>
    <row r="16" spans="1:13" ht="20.25" customHeight="1">
      <c r="A16" s="15" t="s">
        <v>110</v>
      </c>
      <c r="D16" s="20"/>
      <c r="E16" s="29">
        <v>654522</v>
      </c>
      <c r="F16" s="29"/>
      <c r="G16" s="29">
        <v>686999</v>
      </c>
      <c r="H16" s="29"/>
      <c r="I16" s="29">
        <v>79826</v>
      </c>
      <c r="J16" s="29"/>
      <c r="K16" s="29">
        <v>82906</v>
      </c>
    </row>
    <row r="17" spans="1:17" ht="20.25" customHeight="1">
      <c r="A17" s="1" t="s">
        <v>111</v>
      </c>
      <c r="B17" s="1"/>
      <c r="D17" s="20"/>
      <c r="E17" s="25">
        <f>SUM(E11:E16)</f>
        <v>148744217</v>
      </c>
      <c r="F17" s="26"/>
      <c r="G17" s="25">
        <f>SUM(G11:G16)</f>
        <v>150826422</v>
      </c>
      <c r="H17" s="26"/>
      <c r="I17" s="25">
        <f>SUM(I11:I16)</f>
        <v>18365590</v>
      </c>
      <c r="J17" s="26"/>
      <c r="K17" s="25">
        <f>SUM(K11:K16)</f>
        <v>8681064</v>
      </c>
    </row>
    <row r="18" spans="1:17" ht="10.35" customHeight="1">
      <c r="A18" s="1"/>
      <c r="B18" s="1"/>
      <c r="D18" s="20"/>
      <c r="E18" s="27"/>
      <c r="F18" s="26"/>
      <c r="G18" s="27"/>
      <c r="H18" s="26"/>
      <c r="I18" s="27"/>
      <c r="J18" s="26"/>
      <c r="K18" s="27"/>
    </row>
    <row r="19" spans="1:17" ht="20.25" customHeight="1">
      <c r="A19" s="19" t="s">
        <v>112</v>
      </c>
      <c r="B19" s="19"/>
      <c r="D19" s="20"/>
      <c r="E19" s="28"/>
      <c r="F19" s="21"/>
      <c r="G19" s="28"/>
      <c r="H19" s="26"/>
      <c r="I19" s="28"/>
      <c r="J19" s="21"/>
      <c r="K19" s="28"/>
    </row>
    <row r="20" spans="1:17" ht="20.25" customHeight="1">
      <c r="A20" s="15" t="s">
        <v>113</v>
      </c>
      <c r="D20" s="20"/>
      <c r="E20" s="29">
        <v>118385371</v>
      </c>
      <c r="F20" s="40"/>
      <c r="G20" s="29">
        <v>126484348</v>
      </c>
      <c r="H20" s="29"/>
      <c r="I20" s="29">
        <v>5088592</v>
      </c>
      <c r="J20" s="29"/>
      <c r="K20" s="29">
        <v>5615598</v>
      </c>
    </row>
    <row r="21" spans="1:17" ht="20.25" customHeight="1">
      <c r="A21" s="15" t="s">
        <v>114</v>
      </c>
      <c r="D21" s="20"/>
      <c r="E21" s="29">
        <v>4747999</v>
      </c>
      <c r="F21" s="40"/>
      <c r="G21" s="29">
        <v>4401886</v>
      </c>
      <c r="H21" s="29"/>
      <c r="I21" s="29">
        <v>239724</v>
      </c>
      <c r="J21" s="29"/>
      <c r="K21" s="29">
        <v>197190</v>
      </c>
      <c r="M21" s="162"/>
      <c r="N21" s="162"/>
      <c r="O21" s="162"/>
      <c r="Q21" s="163"/>
    </row>
    <row r="22" spans="1:17" ht="20.25" customHeight="1">
      <c r="A22" s="15" t="s">
        <v>115</v>
      </c>
      <c r="D22" s="20"/>
      <c r="E22" s="29">
        <v>8293821</v>
      </c>
      <c r="F22" s="40"/>
      <c r="G22" s="29">
        <v>8357936</v>
      </c>
      <c r="H22" s="29"/>
      <c r="I22" s="29">
        <v>604956</v>
      </c>
      <c r="J22" s="29"/>
      <c r="K22" s="29">
        <v>628088</v>
      </c>
    </row>
    <row r="23" spans="1:17" ht="20.25" customHeight="1">
      <c r="A23" s="23" t="s">
        <v>116</v>
      </c>
      <c r="D23" s="20"/>
      <c r="E23" s="29"/>
      <c r="F23" s="40"/>
      <c r="G23" s="29"/>
      <c r="H23" s="29"/>
      <c r="I23" s="29"/>
      <c r="J23" s="29"/>
      <c r="K23" s="29"/>
    </row>
    <row r="24" spans="1:17" ht="20.25" customHeight="1">
      <c r="A24" s="12" t="s">
        <v>117</v>
      </c>
      <c r="D24" s="20"/>
      <c r="E24" s="29">
        <v>432585</v>
      </c>
      <c r="F24" s="40"/>
      <c r="G24" s="29">
        <v>-1427309</v>
      </c>
      <c r="H24" s="29"/>
      <c r="I24" s="29">
        <v>0</v>
      </c>
      <c r="J24" s="29"/>
      <c r="K24" s="29">
        <v>0</v>
      </c>
    </row>
    <row r="25" spans="1:17" ht="20.25" customHeight="1">
      <c r="A25" s="23" t="s">
        <v>118</v>
      </c>
      <c r="D25" s="20"/>
      <c r="E25" s="29">
        <v>0</v>
      </c>
      <c r="F25" s="40"/>
      <c r="G25" s="29">
        <v>232801</v>
      </c>
      <c r="H25" s="29"/>
      <c r="I25" s="29">
        <v>0</v>
      </c>
      <c r="J25" s="29"/>
      <c r="K25" s="29">
        <v>-23911</v>
      </c>
    </row>
    <row r="26" spans="1:17" ht="20.25" customHeight="1">
      <c r="A26" s="23" t="s">
        <v>119</v>
      </c>
      <c r="D26" s="20"/>
      <c r="E26" s="29">
        <v>222920</v>
      </c>
      <c r="F26" s="40"/>
      <c r="G26" s="29">
        <v>0</v>
      </c>
      <c r="H26" s="29"/>
      <c r="I26" s="29">
        <v>997985</v>
      </c>
      <c r="J26" s="29"/>
      <c r="K26" s="29">
        <v>0</v>
      </c>
    </row>
    <row r="27" spans="1:17" ht="20.25" customHeight="1">
      <c r="A27" s="23" t="s">
        <v>120</v>
      </c>
      <c r="D27" s="20"/>
      <c r="E27" s="29">
        <v>788811</v>
      </c>
      <c r="F27" s="40"/>
      <c r="G27" s="29">
        <v>781372</v>
      </c>
      <c r="H27" s="29"/>
      <c r="I27" s="29">
        <v>6814</v>
      </c>
      <c r="J27" s="29"/>
      <c r="K27" s="29">
        <v>5870</v>
      </c>
    </row>
    <row r="28" spans="1:17" ht="20.25" customHeight="1">
      <c r="A28" s="23" t="s">
        <v>121</v>
      </c>
      <c r="D28" s="20"/>
      <c r="E28" s="29">
        <v>5226664</v>
      </c>
      <c r="F28" s="40"/>
      <c r="G28" s="29">
        <v>5494204</v>
      </c>
      <c r="H28" s="29"/>
      <c r="I28" s="29">
        <v>1677086</v>
      </c>
      <c r="J28" s="29"/>
      <c r="K28" s="29">
        <v>1391925</v>
      </c>
    </row>
    <row r="29" spans="1:17" ht="20.25" customHeight="1">
      <c r="A29" s="1" t="s">
        <v>122</v>
      </c>
      <c r="B29" s="1"/>
      <c r="D29" s="20"/>
      <c r="E29" s="25">
        <f>SUM(E20:E28)</f>
        <v>138098171</v>
      </c>
      <c r="F29" s="26"/>
      <c r="G29" s="25">
        <f>SUM(G20:G28)</f>
        <v>144325238</v>
      </c>
      <c r="H29" s="26"/>
      <c r="I29" s="25">
        <f>SUM(I20:I28)</f>
        <v>8615157</v>
      </c>
      <c r="J29" s="26"/>
      <c r="K29" s="25">
        <f>SUM(K20:K28)</f>
        <v>7814760</v>
      </c>
    </row>
    <row r="30" spans="1:17" ht="10.35" customHeight="1">
      <c r="A30" s="1"/>
      <c r="B30" s="1"/>
      <c r="D30" s="20"/>
      <c r="E30" s="27"/>
      <c r="F30" s="26"/>
      <c r="G30" s="27"/>
      <c r="H30" s="26"/>
      <c r="I30" s="27"/>
      <c r="J30" s="26"/>
      <c r="K30" s="27"/>
    </row>
    <row r="31" spans="1:17" ht="20.100000000000001" customHeight="1">
      <c r="A31" s="23" t="s">
        <v>123</v>
      </c>
      <c r="B31" s="1"/>
      <c r="D31" s="20"/>
      <c r="E31" s="27"/>
      <c r="F31" s="26"/>
      <c r="G31" s="27"/>
      <c r="H31" s="27"/>
      <c r="I31" s="27"/>
      <c r="J31" s="27"/>
      <c r="K31" s="27"/>
    </row>
    <row r="32" spans="1:17" ht="20.25" customHeight="1">
      <c r="A32" s="23" t="s">
        <v>124</v>
      </c>
      <c r="D32" s="20"/>
      <c r="E32" s="39">
        <v>3587050</v>
      </c>
      <c r="F32" s="29"/>
      <c r="G32" s="39">
        <v>3352262</v>
      </c>
      <c r="H32" s="29"/>
      <c r="I32" s="39">
        <v>0</v>
      </c>
      <c r="J32" s="29"/>
      <c r="K32" s="39">
        <v>0</v>
      </c>
    </row>
    <row r="33" spans="1:11" s="34" customFormat="1" ht="20.25" customHeight="1">
      <c r="A33" s="1" t="s">
        <v>125</v>
      </c>
      <c r="B33" s="1"/>
      <c r="C33" s="32"/>
      <c r="D33" s="33"/>
      <c r="E33" s="27">
        <f>E17-E29+E32</f>
        <v>14233096</v>
      </c>
      <c r="F33" s="26"/>
      <c r="G33" s="27">
        <f>G17-G29+G32</f>
        <v>9853446</v>
      </c>
      <c r="H33" s="26"/>
      <c r="I33" s="27">
        <f>I17-I29+I32</f>
        <v>9750433</v>
      </c>
      <c r="J33" s="26"/>
      <c r="K33" s="27">
        <f>K17-K29+K32</f>
        <v>866304</v>
      </c>
    </row>
    <row r="34" spans="1:11" ht="20.25" customHeight="1">
      <c r="A34" s="23" t="s">
        <v>126</v>
      </c>
      <c r="D34" s="20"/>
      <c r="E34" s="29">
        <v>2854402</v>
      </c>
      <c r="F34" s="40"/>
      <c r="G34" s="29">
        <v>2045895</v>
      </c>
      <c r="H34" s="26"/>
      <c r="I34" s="98">
        <v>-14234</v>
      </c>
      <c r="J34" s="40"/>
      <c r="K34" s="29">
        <v>-205337</v>
      </c>
    </row>
    <row r="35" spans="1:11" ht="20.25" customHeight="1" thickBot="1">
      <c r="A35" s="1" t="s">
        <v>127</v>
      </c>
      <c r="B35" s="1"/>
      <c r="D35" s="20"/>
      <c r="E35" s="9">
        <f>E33-E34</f>
        <v>11378694</v>
      </c>
      <c r="F35" s="26"/>
      <c r="G35" s="9">
        <f>G33-G34</f>
        <v>7807551</v>
      </c>
      <c r="H35" s="26"/>
      <c r="I35" s="9">
        <f>I33-I34</f>
        <v>9764667</v>
      </c>
      <c r="J35" s="26"/>
      <c r="K35" s="9">
        <f>K33-K34</f>
        <v>1071641</v>
      </c>
    </row>
    <row r="36" spans="1:11" ht="10.35" customHeight="1" thickTop="1">
      <c r="A36" s="1"/>
      <c r="B36" s="1"/>
      <c r="D36" s="20"/>
      <c r="E36" s="27"/>
      <c r="F36" s="26"/>
      <c r="G36" s="27"/>
      <c r="H36" s="26"/>
      <c r="I36" s="27"/>
      <c r="J36" s="26"/>
      <c r="K36" s="27"/>
    </row>
    <row r="37" spans="1:11" ht="20.25" customHeight="1">
      <c r="A37" s="1" t="s">
        <v>128</v>
      </c>
      <c r="D37" s="20"/>
      <c r="E37" s="160"/>
      <c r="F37" s="40"/>
      <c r="G37" s="160"/>
      <c r="H37" s="40"/>
      <c r="I37" s="161"/>
      <c r="J37" s="40"/>
      <c r="K37" s="161"/>
    </row>
    <row r="38" spans="1:11" ht="20.25" customHeight="1">
      <c r="A38" s="23" t="s">
        <v>129</v>
      </c>
      <c r="D38" s="20"/>
      <c r="E38" s="29">
        <v>10376538</v>
      </c>
      <c r="F38" s="40"/>
      <c r="G38" s="29">
        <v>6924590</v>
      </c>
      <c r="H38" s="40"/>
      <c r="I38" s="29">
        <v>9764667</v>
      </c>
      <c r="J38" s="40"/>
      <c r="K38" s="29">
        <v>1071641</v>
      </c>
    </row>
    <row r="39" spans="1:11" ht="20.25" customHeight="1">
      <c r="A39" s="23" t="s">
        <v>130</v>
      </c>
      <c r="D39" s="20"/>
      <c r="E39" s="29">
        <v>1002156</v>
      </c>
      <c r="F39" s="40"/>
      <c r="G39" s="29">
        <v>882961</v>
      </c>
      <c r="H39" s="40"/>
      <c r="I39" s="39">
        <v>0</v>
      </c>
      <c r="J39" s="29"/>
      <c r="K39" s="39">
        <v>0</v>
      </c>
    </row>
    <row r="40" spans="1:11" ht="20.25" customHeight="1" thickBot="1">
      <c r="A40" s="1" t="s">
        <v>127</v>
      </c>
      <c r="B40" s="1"/>
      <c r="D40" s="20"/>
      <c r="E40" s="9">
        <f>SUM(E38:E39)</f>
        <v>11378694</v>
      </c>
      <c r="F40" s="26"/>
      <c r="G40" s="9">
        <f>SUM(G38:G39)</f>
        <v>7807551</v>
      </c>
      <c r="H40" s="26"/>
      <c r="I40" s="9">
        <f>SUM(I38:I39)</f>
        <v>9764667</v>
      </c>
      <c r="J40" s="26"/>
      <c r="K40" s="9">
        <f>SUM(K38:K39)</f>
        <v>1071641</v>
      </c>
    </row>
    <row r="41" spans="1:11" ht="10.35" customHeight="1" thickTop="1">
      <c r="A41" s="1"/>
      <c r="B41" s="1"/>
      <c r="D41" s="20"/>
      <c r="E41" s="27"/>
      <c r="F41" s="26"/>
      <c r="G41" s="27"/>
      <c r="H41" s="26"/>
      <c r="I41" s="27"/>
      <c r="J41" s="26"/>
      <c r="K41" s="27"/>
    </row>
    <row r="42" spans="1:11" ht="20.25" customHeight="1" thickBot="1">
      <c r="A42" s="1" t="s">
        <v>322</v>
      </c>
      <c r="B42" s="1"/>
      <c r="C42" s="8">
        <v>9</v>
      </c>
      <c r="D42" s="33"/>
      <c r="E42" s="35">
        <v>1.31</v>
      </c>
      <c r="F42" s="36"/>
      <c r="G42" s="35">
        <v>0.86</v>
      </c>
      <c r="H42" s="36"/>
      <c r="I42" s="35">
        <v>1.1499999999999999</v>
      </c>
      <c r="J42" s="36"/>
      <c r="K42" s="35">
        <v>0.1</v>
      </c>
    </row>
    <row r="43" spans="1:11" ht="20.25" customHeight="1" thickTop="1">
      <c r="A43" s="1"/>
      <c r="B43" s="1"/>
      <c r="D43" s="20"/>
      <c r="E43" s="26"/>
      <c r="F43" s="26"/>
      <c r="G43" s="26"/>
      <c r="H43" s="26"/>
      <c r="I43" s="26"/>
      <c r="J43" s="26"/>
      <c r="K43" s="26"/>
    </row>
    <row r="44" spans="1:11" ht="20.25" customHeight="1">
      <c r="A44" s="2" t="s">
        <v>0</v>
      </c>
      <c r="B44" s="2"/>
      <c r="C44" s="2"/>
      <c r="D44" s="2"/>
      <c r="E44" s="2"/>
      <c r="F44" s="2"/>
      <c r="G44" s="2"/>
    </row>
    <row r="45" spans="1:11" ht="20.25" customHeight="1">
      <c r="A45" s="2" t="s">
        <v>1</v>
      </c>
      <c r="B45" s="2"/>
      <c r="C45" s="2"/>
      <c r="D45" s="2"/>
      <c r="E45" s="2"/>
      <c r="F45" s="2"/>
      <c r="G45" s="2"/>
    </row>
    <row r="46" spans="1:11" ht="20.25" customHeight="1">
      <c r="A46" s="3" t="s">
        <v>131</v>
      </c>
      <c r="B46" s="3"/>
      <c r="C46" s="13"/>
      <c r="D46" s="14"/>
      <c r="E46" s="14"/>
      <c r="F46" s="14"/>
      <c r="G46" s="14"/>
    </row>
    <row r="47" spans="1:11" ht="20.100000000000001" customHeight="1">
      <c r="I47" s="16"/>
      <c r="J47" s="17"/>
      <c r="K47" s="7" t="s">
        <v>3</v>
      </c>
    </row>
    <row r="48" spans="1:11" ht="18.600000000000001" customHeight="1">
      <c r="A48" s="1"/>
      <c r="B48" s="1"/>
      <c r="E48" s="196" t="s">
        <v>4</v>
      </c>
      <c r="F48" s="196"/>
      <c r="G48" s="196"/>
      <c r="H48" s="83"/>
      <c r="I48" s="196" t="s">
        <v>5</v>
      </c>
      <c r="J48" s="196"/>
      <c r="K48" s="196"/>
    </row>
    <row r="49" spans="1:11" ht="18.600000000000001" customHeight="1">
      <c r="A49" s="1"/>
      <c r="B49" s="1"/>
      <c r="E49" s="193" t="s">
        <v>6</v>
      </c>
      <c r="F49" s="193"/>
      <c r="G49" s="193"/>
      <c r="H49" s="83"/>
      <c r="I49" s="193" t="s">
        <v>6</v>
      </c>
      <c r="J49" s="193"/>
      <c r="K49" s="193"/>
    </row>
    <row r="50" spans="1:11" ht="20.25" customHeight="1">
      <c r="A50" s="1"/>
      <c r="B50" s="1"/>
      <c r="E50" s="194" t="s">
        <v>101</v>
      </c>
      <c r="F50" s="194"/>
      <c r="G50" s="194"/>
      <c r="H50" s="18"/>
      <c r="I50" s="194" t="s">
        <v>101</v>
      </c>
      <c r="J50" s="194"/>
      <c r="K50" s="194"/>
    </row>
    <row r="51" spans="1:11" ht="20.25" customHeight="1">
      <c r="A51" s="12"/>
      <c r="B51" s="12"/>
      <c r="C51" s="12"/>
      <c r="E51" s="195" t="s">
        <v>8</v>
      </c>
      <c r="F51" s="195"/>
      <c r="G51" s="195"/>
      <c r="H51" s="18"/>
      <c r="I51" s="195" t="s">
        <v>8</v>
      </c>
      <c r="J51" s="195"/>
      <c r="K51" s="195"/>
    </row>
    <row r="52" spans="1:11" ht="20.25" customHeight="1">
      <c r="A52" s="1"/>
      <c r="B52" s="1"/>
      <c r="C52" s="88"/>
      <c r="E52" s="10" t="s">
        <v>102</v>
      </c>
      <c r="F52" s="18"/>
      <c r="G52" s="10" t="s">
        <v>103</v>
      </c>
      <c r="H52" s="18"/>
      <c r="I52" s="10" t="s">
        <v>102</v>
      </c>
      <c r="J52" s="18"/>
      <c r="K52" s="10" t="s">
        <v>103</v>
      </c>
    </row>
    <row r="53" spans="1:11" ht="5.85" customHeight="1">
      <c r="A53" s="1"/>
      <c r="B53" s="1"/>
      <c r="E53" s="37"/>
      <c r="F53" s="18"/>
      <c r="G53" s="37"/>
      <c r="H53" s="18"/>
      <c r="I53" s="37"/>
      <c r="J53" s="18"/>
      <c r="K53" s="37"/>
    </row>
    <row r="54" spans="1:11" ht="20.25" customHeight="1">
      <c r="A54" s="1" t="s">
        <v>127</v>
      </c>
      <c r="D54" s="20"/>
      <c r="E54" s="27">
        <f>E35</f>
        <v>11378694</v>
      </c>
      <c r="F54" s="27"/>
      <c r="G54" s="27">
        <f>G35</f>
        <v>7807551</v>
      </c>
      <c r="H54" s="27"/>
      <c r="I54" s="27">
        <f>I35</f>
        <v>9764667</v>
      </c>
      <c r="J54" s="27"/>
      <c r="K54" s="27">
        <f>K35</f>
        <v>1071641</v>
      </c>
    </row>
    <row r="55" spans="1:11" ht="19.5" customHeight="1">
      <c r="A55" s="1"/>
      <c r="D55" s="20"/>
      <c r="E55" s="27"/>
      <c r="F55" s="27"/>
      <c r="G55" s="27"/>
      <c r="H55" s="27"/>
      <c r="I55" s="27"/>
      <c r="J55" s="27"/>
      <c r="K55" s="27"/>
    </row>
    <row r="56" spans="1:11" ht="20.25" customHeight="1">
      <c r="A56" s="1" t="s">
        <v>132</v>
      </c>
      <c r="D56" s="20"/>
      <c r="E56" s="27"/>
      <c r="F56" s="27"/>
      <c r="G56" s="27"/>
      <c r="H56" s="27"/>
      <c r="I56" s="27"/>
      <c r="J56" s="27"/>
      <c r="K56" s="27"/>
    </row>
    <row r="57" spans="1:11" ht="20.25" customHeight="1">
      <c r="A57" s="19" t="s">
        <v>133</v>
      </c>
      <c r="D57" s="20"/>
      <c r="E57" s="22"/>
      <c r="F57" s="22"/>
      <c r="G57" s="22"/>
      <c r="H57" s="22"/>
      <c r="I57" s="22"/>
      <c r="J57" s="22"/>
      <c r="K57" s="22"/>
    </row>
    <row r="58" spans="1:11" ht="20.25" customHeight="1">
      <c r="A58" s="19" t="s">
        <v>134</v>
      </c>
      <c r="D58" s="20"/>
      <c r="E58" s="22"/>
      <c r="F58" s="22"/>
      <c r="G58" s="22"/>
      <c r="H58" s="22"/>
      <c r="I58" s="22"/>
      <c r="J58" s="22"/>
      <c r="K58" s="22"/>
    </row>
    <row r="59" spans="1:11" ht="20.25" customHeight="1">
      <c r="A59" t="s">
        <v>135</v>
      </c>
      <c r="D59" s="20"/>
      <c r="E59" s="22">
        <v>-2897951</v>
      </c>
      <c r="F59" s="22"/>
      <c r="G59" s="22">
        <v>3294180</v>
      </c>
      <c r="H59" s="22"/>
      <c r="I59" s="29">
        <v>0</v>
      </c>
      <c r="J59" s="22"/>
      <c r="K59" s="29">
        <v>0</v>
      </c>
    </row>
    <row r="60" spans="1:11" ht="20.25" customHeight="1">
      <c r="A60" t="s">
        <v>136</v>
      </c>
      <c r="D60" s="20"/>
      <c r="E60" s="29">
        <v>-867414</v>
      </c>
      <c r="F60" s="22"/>
      <c r="G60" s="29">
        <v>7660</v>
      </c>
      <c r="H60" s="22"/>
      <c r="I60" s="29">
        <v>-80636</v>
      </c>
      <c r="J60" s="22"/>
      <c r="K60" s="29">
        <v>836</v>
      </c>
    </row>
    <row r="61" spans="1:11" ht="20.25" customHeight="1">
      <c r="A61" t="s">
        <v>137</v>
      </c>
      <c r="D61" s="20"/>
      <c r="E61" s="29"/>
      <c r="F61" s="22"/>
      <c r="G61" s="29"/>
      <c r="H61" s="22"/>
      <c r="I61" s="29"/>
      <c r="J61" s="22"/>
      <c r="K61" s="29"/>
    </row>
    <row r="62" spans="1:11" ht="20.25" customHeight="1">
      <c r="A62" s="23" t="s">
        <v>138</v>
      </c>
      <c r="D62" s="20"/>
      <c r="E62" s="29"/>
      <c r="F62" s="22"/>
      <c r="G62" s="29"/>
      <c r="H62" s="22"/>
      <c r="I62" s="29"/>
      <c r="J62" s="22"/>
      <c r="K62" s="29"/>
    </row>
    <row r="63" spans="1:11" ht="20.25" customHeight="1">
      <c r="A63" s="23" t="s">
        <v>139</v>
      </c>
      <c r="D63" s="20"/>
      <c r="E63" s="29">
        <v>-2129088</v>
      </c>
      <c r="F63" s="22"/>
      <c r="G63" s="29">
        <v>249379</v>
      </c>
      <c r="H63" s="22"/>
      <c r="I63" s="29">
        <v>0</v>
      </c>
      <c r="J63" s="22"/>
      <c r="K63" s="29">
        <v>0</v>
      </c>
    </row>
    <row r="64" spans="1:11" ht="20.25" customHeight="1">
      <c r="A64" s="23" t="s">
        <v>140</v>
      </c>
      <c r="D64" s="20"/>
    </row>
    <row r="65" spans="1:11" ht="20.25" customHeight="1">
      <c r="A65" s="23" t="s">
        <v>141</v>
      </c>
      <c r="B65" s="23"/>
      <c r="D65" s="20"/>
      <c r="E65" s="38">
        <v>178787</v>
      </c>
      <c r="F65" s="22"/>
      <c r="G65" s="38">
        <v>-69934</v>
      </c>
      <c r="H65" s="22"/>
      <c r="I65" s="39">
        <v>16127</v>
      </c>
      <c r="J65" s="40"/>
      <c r="K65" s="39">
        <v>-163</v>
      </c>
    </row>
    <row r="66" spans="1:11" ht="20.25" customHeight="1">
      <c r="A66" s="41" t="s">
        <v>142</v>
      </c>
      <c r="B66" s="23"/>
      <c r="D66" s="20"/>
      <c r="E66" s="22"/>
      <c r="F66" s="22"/>
      <c r="G66" s="22"/>
      <c r="H66" s="22"/>
      <c r="I66" s="29"/>
      <c r="J66" s="22"/>
      <c r="K66" s="29"/>
    </row>
    <row r="67" spans="1:11" ht="20.25" customHeight="1">
      <c r="A67" s="41" t="s">
        <v>134</v>
      </c>
      <c r="B67" s="12"/>
      <c r="C67" s="32"/>
      <c r="D67" s="33"/>
      <c r="E67" s="4">
        <f>SUM(E57:E65)</f>
        <v>-5715666</v>
      </c>
      <c r="F67" s="26"/>
      <c r="G67" s="4">
        <f>SUM(G57:G65)</f>
        <v>3481285</v>
      </c>
      <c r="H67" s="26"/>
      <c r="I67" s="4">
        <f>SUM(I57:I65)</f>
        <v>-64509</v>
      </c>
      <c r="J67" s="26"/>
      <c r="K67" s="4">
        <f>SUM(K57:K65)</f>
        <v>673</v>
      </c>
    </row>
    <row r="68" spans="1:11" ht="19.5" customHeight="1">
      <c r="A68" s="41"/>
      <c r="B68" s="12"/>
      <c r="C68" s="32"/>
      <c r="D68" s="33"/>
      <c r="E68" s="27"/>
      <c r="F68" s="26"/>
      <c r="G68" s="27"/>
      <c r="H68" s="26"/>
      <c r="I68" s="27"/>
      <c r="J68" s="26"/>
      <c r="K68" s="27"/>
    </row>
    <row r="69" spans="1:11" ht="20.25" customHeight="1">
      <c r="A69" s="19" t="s">
        <v>143</v>
      </c>
      <c r="D69" s="20"/>
      <c r="E69" s="22"/>
      <c r="F69" s="22"/>
      <c r="G69" s="22"/>
      <c r="H69" s="22"/>
      <c r="I69" s="22"/>
      <c r="J69" s="22"/>
      <c r="K69" s="22"/>
    </row>
    <row r="70" spans="1:11" ht="20.25" customHeight="1">
      <c r="A70" s="19" t="s">
        <v>134</v>
      </c>
      <c r="D70" s="20"/>
      <c r="E70" s="22"/>
      <c r="F70" s="22"/>
      <c r="G70" s="22"/>
      <c r="H70" s="22"/>
      <c r="I70" s="22"/>
      <c r="J70" s="22"/>
      <c r="K70" s="22"/>
    </row>
    <row r="71" spans="1:11" ht="20.25" customHeight="1">
      <c r="A71" s="23" t="s">
        <v>144</v>
      </c>
      <c r="B71" s="23"/>
      <c r="D71" s="20"/>
      <c r="E71" s="22"/>
      <c r="F71" s="22"/>
      <c r="G71" s="22"/>
      <c r="H71" s="22"/>
      <c r="I71" s="22"/>
      <c r="J71" s="22"/>
      <c r="K71" s="22"/>
    </row>
    <row r="72" spans="1:11" ht="20.25" customHeight="1">
      <c r="A72" s="23" t="s">
        <v>145</v>
      </c>
      <c r="B72" s="23"/>
      <c r="D72" s="20"/>
      <c r="E72" s="22">
        <v>-381138</v>
      </c>
      <c r="F72" s="22"/>
      <c r="G72" s="22">
        <v>337802</v>
      </c>
      <c r="H72" s="22"/>
      <c r="I72" s="22">
        <v>-51000</v>
      </c>
      <c r="J72" s="22"/>
      <c r="K72" s="22">
        <v>-30000</v>
      </c>
    </row>
    <row r="73" spans="1:11" ht="20.25" customHeight="1">
      <c r="A73" s="23" t="s">
        <v>146</v>
      </c>
      <c r="B73" s="1"/>
      <c r="D73" s="20"/>
      <c r="E73" s="29">
        <v>6731</v>
      </c>
      <c r="F73" s="26"/>
      <c r="G73" s="29">
        <v>-251</v>
      </c>
      <c r="H73" s="26"/>
      <c r="I73" s="22">
        <v>0</v>
      </c>
      <c r="J73" s="22"/>
      <c r="K73" s="22">
        <v>0</v>
      </c>
    </row>
    <row r="74" spans="1:11" ht="20.25" customHeight="1">
      <c r="A74" s="23" t="s">
        <v>147</v>
      </c>
      <c r="B74" s="1"/>
      <c r="D74" s="20"/>
    </row>
    <row r="75" spans="1:11" ht="20.25" customHeight="1">
      <c r="A75" s="23" t="s">
        <v>148</v>
      </c>
      <c r="B75" s="1"/>
      <c r="D75" s="20"/>
      <c r="E75" s="29">
        <v>-296148</v>
      </c>
      <c r="F75" s="26"/>
      <c r="G75" s="29">
        <v>37705</v>
      </c>
      <c r="H75" s="26"/>
      <c r="I75" s="22">
        <v>-67739</v>
      </c>
      <c r="J75" s="22"/>
      <c r="K75" s="22">
        <v>0</v>
      </c>
    </row>
    <row r="76" spans="1:11" ht="20.25" customHeight="1">
      <c r="A76" t="s">
        <v>149</v>
      </c>
      <c r="B76" s="1"/>
      <c r="D76" s="20"/>
      <c r="E76" s="29"/>
      <c r="F76" s="26"/>
      <c r="G76" s="29"/>
      <c r="H76" s="26"/>
      <c r="I76" s="22"/>
      <c r="J76" s="22"/>
      <c r="K76" s="22"/>
    </row>
    <row r="77" spans="1:11" ht="20.25" customHeight="1">
      <c r="A77" s="23" t="s">
        <v>150</v>
      </c>
      <c r="B77" s="1"/>
      <c r="D77" s="20"/>
      <c r="E77" s="29">
        <v>-72225</v>
      </c>
      <c r="F77" s="26"/>
      <c r="G77" s="29">
        <v>112702</v>
      </c>
      <c r="H77" s="26"/>
      <c r="I77" s="22">
        <v>0</v>
      </c>
      <c r="J77" s="22"/>
      <c r="K77" s="22">
        <v>0</v>
      </c>
    </row>
    <row r="78" spans="1:11" ht="20.25" customHeight="1">
      <c r="A78" s="23" t="s">
        <v>151</v>
      </c>
      <c r="B78" s="1"/>
      <c r="D78" s="20"/>
    </row>
    <row r="79" spans="1:11" ht="20.25" customHeight="1">
      <c r="A79" s="23" t="s">
        <v>152</v>
      </c>
      <c r="B79" s="1"/>
      <c r="D79" s="20"/>
      <c r="E79" s="30">
        <v>189624</v>
      </c>
      <c r="F79" s="26"/>
      <c r="G79" s="30">
        <v>-186749</v>
      </c>
      <c r="H79" s="26"/>
      <c r="I79" s="22">
        <v>23748</v>
      </c>
      <c r="J79" s="22"/>
      <c r="K79" s="22">
        <v>6000</v>
      </c>
    </row>
    <row r="80" spans="1:11" ht="20.25" customHeight="1">
      <c r="A80" s="41" t="s">
        <v>153</v>
      </c>
      <c r="B80" s="1"/>
      <c r="D80" s="20"/>
      <c r="F80" s="26"/>
      <c r="H80" s="26"/>
      <c r="I80" s="42"/>
      <c r="J80" s="22"/>
      <c r="K80" s="42"/>
    </row>
    <row r="81" spans="1:11" ht="20.25" customHeight="1">
      <c r="A81" s="41" t="s">
        <v>134</v>
      </c>
      <c r="B81" s="1"/>
      <c r="D81" s="20"/>
      <c r="E81" s="4">
        <f>SUM(E71:E79)</f>
        <v>-553156</v>
      </c>
      <c r="F81" s="26"/>
      <c r="G81" s="4">
        <f>SUM(G71:G79)</f>
        <v>301209</v>
      </c>
      <c r="H81" s="26"/>
      <c r="I81" s="4">
        <f>SUM(I71:I79)</f>
        <v>-94991</v>
      </c>
      <c r="J81" s="26"/>
      <c r="K81" s="4">
        <f>SUM(K71:K79)</f>
        <v>-24000</v>
      </c>
    </row>
    <row r="82" spans="1:11" ht="20.25" customHeight="1">
      <c r="A82" s="1" t="s">
        <v>154</v>
      </c>
      <c r="B82" s="1"/>
      <c r="D82" s="20"/>
      <c r="E82" s="22"/>
      <c r="F82" s="21"/>
      <c r="G82" s="22"/>
      <c r="H82" s="22"/>
      <c r="I82" s="22"/>
      <c r="J82" s="22"/>
      <c r="K82" s="22"/>
    </row>
    <row r="83" spans="1:11" ht="20.25" customHeight="1">
      <c r="A83" s="1" t="s">
        <v>155</v>
      </c>
      <c r="B83" s="1"/>
      <c r="D83" s="20"/>
      <c r="E83" s="4">
        <f>E81+E67</f>
        <v>-6268822</v>
      </c>
      <c r="F83" s="26"/>
      <c r="G83" s="4">
        <f>G81+G67</f>
        <v>3782494</v>
      </c>
      <c r="H83" s="27"/>
      <c r="I83" s="4">
        <f>I81+I67</f>
        <v>-159500</v>
      </c>
      <c r="J83" s="27"/>
      <c r="K83" s="4">
        <f>K81+K67</f>
        <v>-23327</v>
      </c>
    </row>
    <row r="84" spans="1:11" ht="20.25" customHeight="1" thickBot="1">
      <c r="A84" s="1" t="s">
        <v>156</v>
      </c>
      <c r="D84" s="20"/>
      <c r="E84" s="43">
        <f>E54+E83</f>
        <v>5109872</v>
      </c>
      <c r="F84" s="26"/>
      <c r="G84" s="43">
        <f>G54+G83</f>
        <v>11590045</v>
      </c>
      <c r="H84" s="27"/>
      <c r="I84" s="43">
        <f>I54+I83</f>
        <v>9605167</v>
      </c>
      <c r="J84" s="27"/>
      <c r="K84" s="43">
        <f>K54+K83</f>
        <v>1048314</v>
      </c>
    </row>
    <row r="85" spans="1:11" ht="18.600000000000001" customHeight="1" thickTop="1">
      <c r="D85" s="20"/>
      <c r="E85" s="31"/>
      <c r="F85" s="31"/>
      <c r="G85" s="31"/>
      <c r="H85" s="31"/>
      <c r="I85" s="24"/>
      <c r="J85" s="22"/>
      <c r="K85" s="24"/>
    </row>
    <row r="86" spans="1:11" ht="20.25" customHeight="1">
      <c r="A86" s="2" t="s">
        <v>0</v>
      </c>
      <c r="B86" s="2"/>
      <c r="C86" s="2"/>
      <c r="D86" s="2"/>
      <c r="E86" s="2"/>
      <c r="F86" s="2"/>
      <c r="G86" s="2"/>
    </row>
    <row r="87" spans="1:11" ht="20.25" customHeight="1">
      <c r="A87" s="2" t="s">
        <v>1</v>
      </c>
      <c r="B87" s="2"/>
      <c r="C87" s="2"/>
      <c r="D87" s="2"/>
      <c r="E87" s="2"/>
      <c r="F87" s="2"/>
      <c r="G87" s="2"/>
    </row>
    <row r="88" spans="1:11" ht="20.25" customHeight="1">
      <c r="A88" s="3" t="s">
        <v>131</v>
      </c>
      <c r="B88" s="3"/>
      <c r="C88" s="13"/>
      <c r="D88" s="14"/>
      <c r="E88" s="14"/>
      <c r="F88" s="14"/>
      <c r="G88" s="14"/>
    </row>
    <row r="89" spans="1:11" ht="20.25" customHeight="1">
      <c r="I89" s="16"/>
      <c r="J89" s="17"/>
      <c r="K89" s="7" t="s">
        <v>3</v>
      </c>
    </row>
    <row r="90" spans="1:11" ht="20.25" customHeight="1">
      <c r="A90" s="1"/>
      <c r="B90" s="1"/>
      <c r="E90" s="196" t="s">
        <v>4</v>
      </c>
      <c r="F90" s="196"/>
      <c r="G90" s="196"/>
      <c r="H90" s="83"/>
      <c r="I90" s="196" t="s">
        <v>5</v>
      </c>
      <c r="J90" s="196"/>
      <c r="K90" s="196"/>
    </row>
    <row r="91" spans="1:11" ht="20.25" customHeight="1">
      <c r="A91" s="1"/>
      <c r="B91" s="1"/>
      <c r="E91" s="193" t="s">
        <v>6</v>
      </c>
      <c r="F91" s="193"/>
      <c r="G91" s="193"/>
      <c r="H91" s="83"/>
      <c r="I91" s="193" t="s">
        <v>6</v>
      </c>
      <c r="J91" s="193"/>
      <c r="K91" s="193"/>
    </row>
    <row r="92" spans="1:11" ht="20.25" customHeight="1">
      <c r="A92" s="1"/>
      <c r="B92" s="1"/>
      <c r="E92" s="194" t="s">
        <v>101</v>
      </c>
      <c r="F92" s="194"/>
      <c r="G92" s="194"/>
      <c r="H92" s="18"/>
      <c r="I92" s="194" t="s">
        <v>101</v>
      </c>
      <c r="J92" s="194"/>
      <c r="K92" s="194"/>
    </row>
    <row r="93" spans="1:11" ht="20.25" customHeight="1">
      <c r="A93" s="12"/>
      <c r="B93" s="12"/>
      <c r="C93" s="12"/>
      <c r="E93" s="195" t="s">
        <v>8</v>
      </c>
      <c r="F93" s="195"/>
      <c r="G93" s="195"/>
      <c r="H93" s="18"/>
      <c r="I93" s="195" t="s">
        <v>8</v>
      </c>
      <c r="J93" s="195"/>
      <c r="K93" s="195"/>
    </row>
    <row r="94" spans="1:11" ht="20.25" customHeight="1">
      <c r="A94" s="1"/>
      <c r="B94" s="1"/>
      <c r="E94" s="10" t="s">
        <v>102</v>
      </c>
      <c r="F94" s="18"/>
      <c r="G94" s="10" t="s">
        <v>103</v>
      </c>
      <c r="H94" s="18"/>
      <c r="I94" s="10" t="s">
        <v>102</v>
      </c>
      <c r="J94" s="18"/>
      <c r="K94" s="10" t="s">
        <v>103</v>
      </c>
    </row>
    <row r="95" spans="1:11" ht="20.25" customHeight="1">
      <c r="A95" s="1" t="s">
        <v>157</v>
      </c>
      <c r="B95" s="1"/>
      <c r="D95" s="20"/>
      <c r="E95" s="27"/>
      <c r="F95" s="26"/>
      <c r="G95" s="27"/>
      <c r="H95" s="26"/>
      <c r="I95" s="27"/>
      <c r="J95" s="26"/>
      <c r="K95" s="27"/>
    </row>
    <row r="96" spans="1:11" ht="20.25" customHeight="1">
      <c r="A96" s="23" t="s">
        <v>129</v>
      </c>
      <c r="D96" s="20"/>
      <c r="E96" s="22">
        <v>3215975</v>
      </c>
      <c r="F96" s="22"/>
      <c r="G96" s="22">
        <v>10675725</v>
      </c>
      <c r="H96"/>
      <c r="I96" s="44">
        <v>9605167</v>
      </c>
      <c r="J96"/>
      <c r="K96" s="44">
        <v>1048314</v>
      </c>
    </row>
    <row r="97" spans="1:11" ht="20.25" customHeight="1">
      <c r="A97" s="23" t="s">
        <v>130</v>
      </c>
      <c r="B97" s="1"/>
      <c r="D97" s="20"/>
      <c r="E97" s="39">
        <v>1893897</v>
      </c>
      <c r="F97" s="21"/>
      <c r="G97" s="39">
        <v>914320</v>
      </c>
      <c r="H97" s="26"/>
      <c r="I97" s="39">
        <v>0</v>
      </c>
      <c r="J97" s="45"/>
      <c r="K97" s="39">
        <v>0</v>
      </c>
    </row>
    <row r="98" spans="1:11" ht="20.25" customHeight="1" thickBot="1">
      <c r="A98" s="1" t="s">
        <v>156</v>
      </c>
      <c r="D98" s="20"/>
      <c r="E98" s="43">
        <f>SUM(E96:E97)</f>
        <v>5109872</v>
      </c>
      <c r="F98" s="26"/>
      <c r="G98" s="43">
        <f>SUM(G96:G97)</f>
        <v>11590045</v>
      </c>
      <c r="H98" s="26"/>
      <c r="I98" s="43">
        <f>SUM(I96:I97)</f>
        <v>9605167</v>
      </c>
      <c r="J98" s="26"/>
      <c r="K98" s="43">
        <f>SUM(K96:K97)</f>
        <v>1048314</v>
      </c>
    </row>
    <row r="99" spans="1:11" ht="20.25" customHeight="1" thickTop="1">
      <c r="A99" s="1"/>
      <c r="D99" s="20"/>
      <c r="E99" s="27"/>
      <c r="F99" s="22"/>
      <c r="G99" s="27"/>
      <c r="H99" s="22"/>
      <c r="I99" s="27"/>
      <c r="J99" s="21"/>
      <c r="K99" s="27"/>
    </row>
    <row r="100" spans="1:11" ht="20.25" customHeight="1">
      <c r="A100" s="2" t="s">
        <v>0</v>
      </c>
      <c r="B100" s="2"/>
      <c r="C100" s="2"/>
      <c r="D100" s="2"/>
      <c r="E100" s="2"/>
      <c r="F100" s="2"/>
      <c r="G100" s="2"/>
    </row>
    <row r="101" spans="1:11" ht="20.25" customHeight="1">
      <c r="A101" s="2" t="s">
        <v>1</v>
      </c>
      <c r="B101" s="2"/>
      <c r="C101" s="2"/>
      <c r="D101" s="2"/>
      <c r="E101" s="2"/>
      <c r="F101" s="2"/>
      <c r="G101" s="2"/>
    </row>
    <row r="102" spans="1:11" ht="20.25" customHeight="1">
      <c r="A102" s="3" t="s">
        <v>100</v>
      </c>
      <c r="B102" s="3"/>
      <c r="C102" s="13"/>
      <c r="D102" s="14"/>
      <c r="E102" s="14"/>
      <c r="F102" s="14"/>
      <c r="G102" s="14"/>
    </row>
    <row r="103" spans="1:11" ht="20.100000000000001" customHeight="1">
      <c r="I103" s="16"/>
      <c r="J103" s="17"/>
      <c r="K103" s="7" t="s">
        <v>3</v>
      </c>
    </row>
    <row r="104" spans="1:11" ht="18.600000000000001" customHeight="1">
      <c r="A104" s="1"/>
      <c r="B104" s="1"/>
      <c r="E104" s="196" t="s">
        <v>4</v>
      </c>
      <c r="F104" s="196"/>
      <c r="G104" s="196"/>
      <c r="H104" s="83"/>
      <c r="I104" s="196" t="s">
        <v>5</v>
      </c>
      <c r="J104" s="196"/>
      <c r="K104" s="196"/>
    </row>
    <row r="105" spans="1:11" ht="18.600000000000001" customHeight="1">
      <c r="A105" s="1"/>
      <c r="B105" s="1"/>
      <c r="E105" s="193" t="s">
        <v>6</v>
      </c>
      <c r="F105" s="193"/>
      <c r="G105" s="193"/>
      <c r="H105" s="83"/>
      <c r="I105" s="193" t="s">
        <v>6</v>
      </c>
      <c r="J105" s="193"/>
      <c r="K105" s="193"/>
    </row>
    <row r="106" spans="1:11" ht="20.25" customHeight="1">
      <c r="A106" s="1"/>
      <c r="B106" s="1"/>
      <c r="E106" s="194" t="s">
        <v>158</v>
      </c>
      <c r="F106" s="194"/>
      <c r="G106" s="194"/>
      <c r="H106" s="18"/>
      <c r="I106" s="194" t="s">
        <v>158</v>
      </c>
      <c r="J106" s="194"/>
      <c r="K106" s="194"/>
    </row>
    <row r="107" spans="1:11" ht="20.25" customHeight="1">
      <c r="A107" s="12"/>
      <c r="B107" s="12"/>
      <c r="C107" s="12"/>
      <c r="E107" s="195" t="s">
        <v>8</v>
      </c>
      <c r="F107" s="195"/>
      <c r="G107" s="195"/>
      <c r="H107" s="18"/>
      <c r="I107" s="195" t="s">
        <v>8</v>
      </c>
      <c r="J107" s="195"/>
      <c r="K107" s="195"/>
    </row>
    <row r="108" spans="1:11" ht="20.25" customHeight="1">
      <c r="A108" s="1"/>
      <c r="B108" s="1"/>
      <c r="C108" s="8" t="s">
        <v>10</v>
      </c>
      <c r="E108" s="10" t="s">
        <v>102</v>
      </c>
      <c r="F108" s="18"/>
      <c r="G108" s="10" t="s">
        <v>103</v>
      </c>
      <c r="H108" s="18"/>
      <c r="I108" s="10" t="s">
        <v>102</v>
      </c>
      <c r="J108" s="18"/>
      <c r="K108" s="10" t="s">
        <v>103</v>
      </c>
    </row>
    <row r="109" spans="1:11" ht="15.6" customHeight="1">
      <c r="A109" s="19" t="s">
        <v>104</v>
      </c>
      <c r="B109" s="19"/>
      <c r="D109" s="20"/>
      <c r="E109" s="21"/>
      <c r="F109" s="21"/>
      <c r="G109" s="21"/>
      <c r="H109" s="21"/>
      <c r="I109" s="21"/>
      <c r="J109" s="21"/>
      <c r="K109" s="21"/>
    </row>
    <row r="110" spans="1:11" ht="20.25" customHeight="1">
      <c r="A110" s="15" t="s">
        <v>105</v>
      </c>
      <c r="C110" s="8">
        <v>8</v>
      </c>
      <c r="D110" s="20"/>
      <c r="E110" s="29">
        <v>291769852</v>
      </c>
      <c r="F110" s="29"/>
      <c r="G110" s="29">
        <v>289534953</v>
      </c>
      <c r="H110" s="29"/>
      <c r="I110" s="29">
        <v>10907207</v>
      </c>
      <c r="J110" s="29"/>
      <c r="K110" s="29">
        <v>12209720</v>
      </c>
    </row>
    <row r="111" spans="1:11" ht="20.25" customHeight="1">
      <c r="A111" s="15" t="s">
        <v>106</v>
      </c>
      <c r="D111" s="20"/>
      <c r="E111" s="29">
        <v>779705</v>
      </c>
      <c r="F111" s="29"/>
      <c r="G111" s="29">
        <v>893652</v>
      </c>
      <c r="H111" s="29"/>
      <c r="I111" s="29">
        <v>770021</v>
      </c>
      <c r="J111" s="29"/>
      <c r="K111" s="29">
        <v>528930</v>
      </c>
    </row>
    <row r="112" spans="1:11" ht="20.25" customHeight="1">
      <c r="A112" s="23" t="s">
        <v>107</v>
      </c>
      <c r="C112" s="8">
        <v>3</v>
      </c>
      <c r="D112" s="20"/>
      <c r="E112" s="29">
        <v>16540</v>
      </c>
      <c r="F112" s="29"/>
      <c r="G112" s="29">
        <v>12169</v>
      </c>
      <c r="H112" s="29"/>
      <c r="I112" s="29">
        <v>12107177</v>
      </c>
      <c r="J112" s="29"/>
      <c r="K112" s="29">
        <v>9206639</v>
      </c>
    </row>
    <row r="113" spans="1:11" ht="20.25" customHeight="1">
      <c r="A113" s="23" t="s">
        <v>108</v>
      </c>
      <c r="D113" s="20"/>
      <c r="E113" s="29">
        <v>39027</v>
      </c>
      <c r="F113" s="29"/>
      <c r="G113" s="29">
        <v>0</v>
      </c>
      <c r="H113" s="29"/>
      <c r="I113" s="29">
        <v>0</v>
      </c>
      <c r="J113" s="29"/>
      <c r="K113" s="29">
        <v>636699</v>
      </c>
    </row>
    <row r="114" spans="1:11" ht="20.25" customHeight="1">
      <c r="A114" s="23" t="s">
        <v>109</v>
      </c>
      <c r="D114" s="20"/>
      <c r="E114" s="159">
        <v>0</v>
      </c>
      <c r="F114" s="29"/>
      <c r="G114" s="159">
        <v>438944</v>
      </c>
      <c r="H114" s="29"/>
      <c r="I114" s="108">
        <v>0</v>
      </c>
      <c r="J114" s="29"/>
      <c r="K114" s="108">
        <v>1232634</v>
      </c>
    </row>
    <row r="115" spans="1:11" ht="20.25" customHeight="1">
      <c r="A115" s="15" t="s">
        <v>110</v>
      </c>
      <c r="D115" s="20"/>
      <c r="E115" s="29">
        <v>1446707</v>
      </c>
      <c r="F115" s="29"/>
      <c r="G115" s="29">
        <v>1352357</v>
      </c>
      <c r="H115" s="29"/>
      <c r="I115" s="29">
        <v>145509</v>
      </c>
      <c r="J115" s="29"/>
      <c r="K115" s="29">
        <v>154053</v>
      </c>
    </row>
    <row r="116" spans="1:11" ht="20.25" customHeight="1">
      <c r="A116" s="1" t="s">
        <v>111</v>
      </c>
      <c r="B116" s="1"/>
      <c r="D116" s="20"/>
      <c r="E116" s="25">
        <f>SUM(E110:E115)</f>
        <v>294051831</v>
      </c>
      <c r="F116" s="26"/>
      <c r="G116" s="25">
        <f>SUM(G110:G115)</f>
        <v>292232075</v>
      </c>
      <c r="H116" s="26"/>
      <c r="I116" s="25">
        <f>SUM(I110:I115)</f>
        <v>23929914</v>
      </c>
      <c r="J116" s="26"/>
      <c r="K116" s="25">
        <f>SUM(K110:K115)</f>
        <v>23968675</v>
      </c>
    </row>
    <row r="117" spans="1:11" ht="10.35" customHeight="1">
      <c r="A117" s="1"/>
      <c r="B117" s="1"/>
      <c r="D117" s="20"/>
      <c r="E117" s="27"/>
      <c r="F117" s="26"/>
      <c r="G117" s="27"/>
      <c r="H117" s="26"/>
      <c r="I117" s="27"/>
      <c r="J117" s="26"/>
      <c r="K117" s="27"/>
    </row>
    <row r="118" spans="1:11" ht="20.25" customHeight="1">
      <c r="A118" s="19" t="s">
        <v>112</v>
      </c>
      <c r="B118" s="19"/>
      <c r="D118" s="20"/>
      <c r="E118" s="28"/>
      <c r="F118" s="21"/>
      <c r="G118" s="28"/>
      <c r="H118" s="26"/>
      <c r="I118" s="28"/>
      <c r="J118" s="21"/>
      <c r="K118" s="28"/>
    </row>
    <row r="119" spans="1:11" ht="20.25" customHeight="1">
      <c r="A119" s="15" t="s">
        <v>113</v>
      </c>
      <c r="D119" s="20"/>
      <c r="E119" s="29">
        <v>236115278</v>
      </c>
      <c r="F119" s="40"/>
      <c r="G119" s="29">
        <v>249712149</v>
      </c>
      <c r="H119" s="29"/>
      <c r="I119" s="29">
        <v>9727473</v>
      </c>
      <c r="J119" s="29"/>
      <c r="K119" s="29">
        <v>11081887</v>
      </c>
    </row>
    <row r="120" spans="1:11" ht="20.25" customHeight="1">
      <c r="A120" s="15" t="s">
        <v>114</v>
      </c>
      <c r="D120" s="20"/>
      <c r="E120" s="29">
        <v>8918097</v>
      </c>
      <c r="F120" s="40"/>
      <c r="G120" s="29">
        <v>8567057</v>
      </c>
      <c r="H120" s="29"/>
      <c r="I120" s="29">
        <v>447585</v>
      </c>
      <c r="J120" s="29"/>
      <c r="K120" s="29">
        <v>391918</v>
      </c>
    </row>
    <row r="121" spans="1:11" ht="20.25" customHeight="1">
      <c r="A121" s="15" t="s">
        <v>115</v>
      </c>
      <c r="D121" s="20"/>
      <c r="E121" s="29">
        <v>16364863</v>
      </c>
      <c r="F121" s="40"/>
      <c r="G121" s="29">
        <v>16370407</v>
      </c>
      <c r="H121" s="29"/>
      <c r="I121" s="29">
        <v>1237498</v>
      </c>
      <c r="J121" s="29"/>
      <c r="K121" s="29">
        <v>1129110</v>
      </c>
    </row>
    <row r="122" spans="1:11" ht="20.25" customHeight="1">
      <c r="A122" s="23" t="s">
        <v>116</v>
      </c>
      <c r="D122" s="20"/>
      <c r="E122" s="29"/>
      <c r="F122" s="40"/>
      <c r="G122" s="29"/>
      <c r="H122" s="29"/>
      <c r="I122" s="29"/>
      <c r="J122" s="29"/>
      <c r="K122" s="29"/>
    </row>
    <row r="123" spans="1:11" ht="20.25" customHeight="1">
      <c r="A123" t="s">
        <v>117</v>
      </c>
      <c r="D123" s="20"/>
      <c r="E123" s="29">
        <v>394670</v>
      </c>
      <c r="F123" s="40"/>
      <c r="G123" s="29">
        <v>-1891740</v>
      </c>
      <c r="H123" s="29"/>
      <c r="I123" s="29">
        <v>0</v>
      </c>
      <c r="J123" s="29"/>
      <c r="K123" s="29">
        <v>0</v>
      </c>
    </row>
    <row r="124" spans="1:11" ht="20.25" customHeight="1">
      <c r="A124" s="23" t="s">
        <v>118</v>
      </c>
      <c r="D124" s="20"/>
      <c r="E124" s="29">
        <v>0</v>
      </c>
      <c r="F124" s="40"/>
      <c r="G124" s="29">
        <v>115558</v>
      </c>
      <c r="H124" s="29"/>
      <c r="I124" s="29">
        <v>0</v>
      </c>
      <c r="J124" s="29"/>
      <c r="K124" s="29">
        <v>-53693</v>
      </c>
    </row>
    <row r="125" spans="1:11" ht="20.25" customHeight="1">
      <c r="A125" s="23" t="s">
        <v>159</v>
      </c>
      <c r="D125" s="20"/>
      <c r="E125" s="29">
        <v>0</v>
      </c>
      <c r="F125" s="40"/>
      <c r="G125" s="29">
        <v>90767</v>
      </c>
      <c r="H125" s="29"/>
      <c r="I125" s="29">
        <v>0</v>
      </c>
      <c r="J125" s="29"/>
      <c r="K125" s="29">
        <v>0</v>
      </c>
    </row>
    <row r="126" spans="1:11" ht="20.25" customHeight="1">
      <c r="A126" s="23" t="s">
        <v>119</v>
      </c>
      <c r="D126" s="20"/>
      <c r="E126" s="29">
        <v>63560</v>
      </c>
      <c r="F126" s="40"/>
      <c r="G126" s="29">
        <v>0</v>
      </c>
      <c r="H126" s="29"/>
      <c r="I126" s="29">
        <v>1035025</v>
      </c>
      <c r="J126" s="29"/>
      <c r="K126" s="29">
        <v>0</v>
      </c>
    </row>
    <row r="127" spans="1:11" ht="20.25" customHeight="1">
      <c r="A127" s="23" t="s">
        <v>120</v>
      </c>
      <c r="D127" s="20"/>
      <c r="E127" s="29">
        <v>1569767</v>
      </c>
      <c r="F127" s="40"/>
      <c r="G127" s="29">
        <v>1542025</v>
      </c>
      <c r="H127" s="29"/>
      <c r="I127" s="29">
        <v>13960</v>
      </c>
      <c r="J127" s="29"/>
      <c r="K127" s="29">
        <v>11397</v>
      </c>
    </row>
    <row r="128" spans="1:11" ht="20.25" customHeight="1">
      <c r="A128" s="23" t="s">
        <v>121</v>
      </c>
      <c r="D128" s="20"/>
      <c r="E128" s="29">
        <v>10537666</v>
      </c>
      <c r="F128" s="40"/>
      <c r="G128" s="29">
        <v>10915282</v>
      </c>
      <c r="H128" s="29"/>
      <c r="I128" s="29">
        <v>3197219</v>
      </c>
      <c r="J128" s="29"/>
      <c r="K128" s="29">
        <v>2859263</v>
      </c>
    </row>
    <row r="129" spans="1:11" ht="20.25" customHeight="1">
      <c r="A129" s="1" t="s">
        <v>122</v>
      </c>
      <c r="B129" s="1"/>
      <c r="D129" s="20"/>
      <c r="E129" s="25">
        <f>SUM(E119:E128)</f>
        <v>273963901</v>
      </c>
      <c r="F129" s="26"/>
      <c r="G129" s="25">
        <f>SUM(G119:G128)</f>
        <v>285421505</v>
      </c>
      <c r="H129" s="26"/>
      <c r="I129" s="25">
        <f>SUM(I119:I128)</f>
        <v>15658760</v>
      </c>
      <c r="J129" s="26"/>
      <c r="K129" s="25">
        <f>SUM(K119:K128)</f>
        <v>15419882</v>
      </c>
    </row>
    <row r="130" spans="1:11" ht="10.35" customHeight="1">
      <c r="A130" s="1"/>
      <c r="B130" s="1"/>
      <c r="D130" s="20"/>
      <c r="E130" s="27"/>
      <c r="F130" s="26"/>
      <c r="G130" s="27"/>
      <c r="H130" s="26"/>
      <c r="I130" s="27"/>
      <c r="J130" s="26"/>
      <c r="K130" s="27"/>
    </row>
    <row r="131" spans="1:11" ht="20.25" customHeight="1">
      <c r="A131" s="23" t="s">
        <v>123</v>
      </c>
      <c r="B131" s="1"/>
      <c r="D131" s="20"/>
      <c r="E131" s="27"/>
      <c r="F131" s="26"/>
      <c r="G131" s="27"/>
      <c r="H131" s="27"/>
      <c r="I131" s="27"/>
      <c r="J131" s="27"/>
      <c r="K131" s="27"/>
    </row>
    <row r="132" spans="1:11" ht="20.25" customHeight="1">
      <c r="A132" s="23" t="s">
        <v>124</v>
      </c>
      <c r="C132" s="8">
        <v>5</v>
      </c>
      <c r="D132" s="20"/>
      <c r="E132" s="39">
        <v>7030282</v>
      </c>
      <c r="F132" s="29"/>
      <c r="G132" s="39">
        <v>5144129</v>
      </c>
      <c r="H132" s="29"/>
      <c r="I132" s="39">
        <v>0</v>
      </c>
      <c r="J132" s="29"/>
      <c r="K132" s="39">
        <v>0</v>
      </c>
    </row>
    <row r="133" spans="1:11" ht="20.25" customHeight="1">
      <c r="A133" s="1" t="s">
        <v>125</v>
      </c>
      <c r="B133" s="1"/>
      <c r="C133" s="32"/>
      <c r="D133" s="33"/>
      <c r="E133" s="27">
        <f>E116-E129+E132</f>
        <v>27118212</v>
      </c>
      <c r="F133" s="26"/>
      <c r="G133" s="27">
        <f>G116-G129+G132</f>
        <v>11954699</v>
      </c>
      <c r="H133" s="26"/>
      <c r="I133" s="27">
        <f>I116-I129+I132</f>
        <v>8271154</v>
      </c>
      <c r="J133" s="26"/>
      <c r="K133" s="27">
        <f>K116-K129+K132</f>
        <v>8548793</v>
      </c>
    </row>
    <row r="134" spans="1:11" ht="20.25" customHeight="1">
      <c r="A134" s="23" t="s">
        <v>126</v>
      </c>
      <c r="D134" s="20"/>
      <c r="E134" s="29">
        <v>6109491</v>
      </c>
      <c r="F134" s="40"/>
      <c r="G134" s="29">
        <v>2596374</v>
      </c>
      <c r="H134" s="26"/>
      <c r="I134" s="98">
        <v>144348</v>
      </c>
      <c r="J134" s="40"/>
      <c r="K134" s="29">
        <v>-127225</v>
      </c>
    </row>
    <row r="135" spans="1:11" ht="20.25" customHeight="1" thickBot="1">
      <c r="A135" s="1" t="s">
        <v>127</v>
      </c>
      <c r="B135" s="1"/>
      <c r="D135" s="20"/>
      <c r="E135" s="9">
        <f>E133-E134</f>
        <v>21008721</v>
      </c>
      <c r="F135" s="26"/>
      <c r="G135" s="9">
        <f>G133-G134</f>
        <v>9358325</v>
      </c>
      <c r="H135" s="26"/>
      <c r="I135" s="9">
        <f>I133-I134</f>
        <v>8126806</v>
      </c>
      <c r="J135" s="26"/>
      <c r="K135" s="9">
        <f>K133-K134</f>
        <v>8676018</v>
      </c>
    </row>
    <row r="136" spans="1:11" ht="10.35" customHeight="1" thickTop="1">
      <c r="A136" s="1"/>
      <c r="B136" s="1"/>
      <c r="D136" s="20"/>
      <c r="E136" s="27"/>
      <c r="F136" s="26"/>
      <c r="G136" s="27"/>
      <c r="H136" s="26"/>
      <c r="I136" s="27"/>
      <c r="J136" s="26"/>
      <c r="K136" s="27"/>
    </row>
    <row r="137" spans="1:11" ht="20.25" customHeight="1">
      <c r="A137" s="1" t="s">
        <v>128</v>
      </c>
      <c r="D137" s="20"/>
      <c r="E137" s="160"/>
      <c r="F137" s="40"/>
      <c r="G137" s="160"/>
      <c r="H137" s="40"/>
      <c r="I137" s="161"/>
      <c r="J137" s="40"/>
      <c r="K137" s="161"/>
    </row>
    <row r="138" spans="1:11" ht="20.25" customHeight="1">
      <c r="A138" s="23" t="s">
        <v>129</v>
      </c>
      <c r="D138" s="20"/>
      <c r="E138" s="29">
        <v>18925721</v>
      </c>
      <c r="F138" s="40"/>
      <c r="G138" s="29">
        <v>8076622</v>
      </c>
      <c r="H138" s="40"/>
      <c r="I138" s="29">
        <v>8126806</v>
      </c>
      <c r="J138" s="40"/>
      <c r="K138" s="29">
        <v>8676018</v>
      </c>
    </row>
    <row r="139" spans="1:11" ht="20.25" customHeight="1">
      <c r="A139" s="23" t="s">
        <v>130</v>
      </c>
      <c r="D139" s="20"/>
      <c r="E139" s="29">
        <v>2083000</v>
      </c>
      <c r="F139" s="40"/>
      <c r="G139" s="29">
        <v>1281703</v>
      </c>
      <c r="H139" s="40"/>
      <c r="I139" s="39">
        <v>0</v>
      </c>
      <c r="J139" s="29"/>
      <c r="K139" s="39">
        <v>0</v>
      </c>
    </row>
    <row r="140" spans="1:11" ht="20.25" customHeight="1" thickBot="1">
      <c r="A140" s="1" t="s">
        <v>127</v>
      </c>
      <c r="B140" s="1"/>
      <c r="D140" s="20"/>
      <c r="E140" s="9">
        <f>SUM(E138:E139)</f>
        <v>21008721</v>
      </c>
      <c r="F140" s="26"/>
      <c r="G140" s="9">
        <f>SUM(G138:G139)</f>
        <v>9358325</v>
      </c>
      <c r="H140" s="26"/>
      <c r="I140" s="9">
        <f>SUM(I138:I139)</f>
        <v>8126806</v>
      </c>
      <c r="J140" s="26"/>
      <c r="K140" s="9">
        <f>SUM(K138:K139)</f>
        <v>8676018</v>
      </c>
    </row>
    <row r="141" spans="1:11" ht="10.35" customHeight="1" thickTop="1">
      <c r="A141" s="1"/>
      <c r="B141" s="1"/>
      <c r="D141" s="20"/>
      <c r="E141" s="27"/>
      <c r="F141" s="26"/>
      <c r="G141" s="27"/>
      <c r="H141" s="26"/>
      <c r="I141" s="27"/>
      <c r="J141" s="26"/>
      <c r="K141" s="27"/>
    </row>
    <row r="142" spans="1:11" ht="20.25" customHeight="1" thickBot="1">
      <c r="A142" s="1" t="s">
        <v>323</v>
      </c>
      <c r="B142" s="1"/>
      <c r="C142" s="8">
        <v>9</v>
      </c>
      <c r="D142" s="33"/>
      <c r="E142" s="35">
        <v>2.38</v>
      </c>
      <c r="F142" s="36"/>
      <c r="G142" s="35">
        <v>0.97</v>
      </c>
      <c r="H142" s="36"/>
      <c r="I142" s="35">
        <v>0.92</v>
      </c>
      <c r="J142" s="36"/>
      <c r="K142" s="35">
        <v>0.99</v>
      </c>
    </row>
    <row r="143" spans="1:11" ht="20.25" customHeight="1" thickTop="1">
      <c r="A143" s="1"/>
      <c r="B143" s="1"/>
      <c r="D143" s="20"/>
      <c r="E143" s="26"/>
      <c r="F143" s="26"/>
      <c r="G143" s="26"/>
      <c r="H143" s="26"/>
      <c r="I143" s="26"/>
      <c r="J143" s="26"/>
      <c r="K143" s="26"/>
    </row>
    <row r="144" spans="1:11" ht="20.25" customHeight="1">
      <c r="A144" s="2" t="s">
        <v>0</v>
      </c>
      <c r="B144" s="2"/>
      <c r="C144" s="2"/>
      <c r="D144" s="2"/>
      <c r="E144" s="2"/>
      <c r="F144" s="2"/>
      <c r="G144" s="2"/>
    </row>
    <row r="145" spans="1:11" ht="20.25" customHeight="1">
      <c r="A145" s="2" t="s">
        <v>1</v>
      </c>
      <c r="B145" s="2"/>
      <c r="C145" s="2"/>
      <c r="D145" s="2"/>
      <c r="E145" s="2"/>
      <c r="F145" s="2"/>
      <c r="G145" s="2"/>
    </row>
    <row r="146" spans="1:11" ht="20.25" customHeight="1">
      <c r="A146" s="3" t="s">
        <v>131</v>
      </c>
      <c r="B146" s="3"/>
      <c r="C146" s="13"/>
      <c r="D146" s="14"/>
      <c r="E146" s="14"/>
      <c r="F146" s="14"/>
      <c r="G146" s="14"/>
    </row>
    <row r="147" spans="1:11" ht="20.100000000000001" customHeight="1">
      <c r="I147" s="16"/>
      <c r="J147" s="17"/>
      <c r="K147" s="7" t="s">
        <v>3</v>
      </c>
    </row>
    <row r="148" spans="1:11" ht="17.850000000000001" customHeight="1">
      <c r="A148" s="1"/>
      <c r="B148" s="1"/>
      <c r="E148" s="196" t="s">
        <v>4</v>
      </c>
      <c r="F148" s="196"/>
      <c r="G148" s="196"/>
      <c r="H148" s="83"/>
      <c r="I148" s="196" t="s">
        <v>5</v>
      </c>
      <c r="J148" s="196"/>
      <c r="K148" s="196"/>
    </row>
    <row r="149" spans="1:11" ht="17.850000000000001" customHeight="1">
      <c r="A149" s="1"/>
      <c r="B149" s="1"/>
      <c r="E149" s="193" t="s">
        <v>6</v>
      </c>
      <c r="F149" s="193"/>
      <c r="G149" s="193"/>
      <c r="H149" s="83"/>
      <c r="I149" s="193" t="s">
        <v>6</v>
      </c>
      <c r="J149" s="193"/>
      <c r="K149" s="193"/>
    </row>
    <row r="150" spans="1:11" ht="20.25" customHeight="1">
      <c r="A150" s="1"/>
      <c r="B150" s="1"/>
      <c r="E150" s="194" t="s">
        <v>158</v>
      </c>
      <c r="F150" s="194"/>
      <c r="G150" s="194"/>
      <c r="H150" s="18"/>
      <c r="I150" s="194" t="s">
        <v>158</v>
      </c>
      <c r="J150" s="194"/>
      <c r="K150" s="194"/>
    </row>
    <row r="151" spans="1:11" ht="20.25" customHeight="1">
      <c r="A151" s="12"/>
      <c r="B151" s="12"/>
      <c r="C151" s="12"/>
      <c r="E151" s="195" t="s">
        <v>8</v>
      </c>
      <c r="F151" s="195"/>
      <c r="G151" s="195"/>
      <c r="H151" s="18"/>
      <c r="I151" s="195" t="s">
        <v>8</v>
      </c>
      <c r="J151" s="195"/>
      <c r="K151" s="195"/>
    </row>
    <row r="152" spans="1:11" ht="18.600000000000001" customHeight="1">
      <c r="A152" s="1"/>
      <c r="B152" s="1"/>
      <c r="C152" s="88" t="s">
        <v>10</v>
      </c>
      <c r="E152" s="10" t="s">
        <v>102</v>
      </c>
      <c r="F152" s="18"/>
      <c r="G152" s="10" t="s">
        <v>103</v>
      </c>
      <c r="H152" s="18"/>
      <c r="I152" s="10" t="s">
        <v>102</v>
      </c>
      <c r="J152" s="18"/>
      <c r="K152" s="10" t="s">
        <v>103</v>
      </c>
    </row>
    <row r="153" spans="1:11" ht="5.0999999999999996" customHeight="1">
      <c r="A153" s="1"/>
      <c r="B153" s="1"/>
      <c r="E153" s="37"/>
      <c r="F153" s="18"/>
      <c r="G153" s="37"/>
      <c r="H153" s="18"/>
      <c r="I153" s="37"/>
      <c r="J153" s="18"/>
      <c r="K153" s="37"/>
    </row>
    <row r="154" spans="1:11" ht="20.25" customHeight="1">
      <c r="A154" s="1" t="s">
        <v>127</v>
      </c>
      <c r="D154" s="20"/>
      <c r="E154" s="27">
        <f>E135</f>
        <v>21008721</v>
      </c>
      <c r="F154" s="27"/>
      <c r="G154" s="27">
        <f>G135</f>
        <v>9358325</v>
      </c>
      <c r="H154" s="27"/>
      <c r="I154" s="27">
        <f>I135</f>
        <v>8126806</v>
      </c>
      <c r="J154" s="27"/>
      <c r="K154" s="27">
        <f>K135</f>
        <v>8676018</v>
      </c>
    </row>
    <row r="155" spans="1:11" ht="20.100000000000001" customHeight="1">
      <c r="A155" s="1"/>
      <c r="D155" s="20"/>
      <c r="E155" s="27"/>
      <c r="F155" s="27"/>
      <c r="G155" s="27"/>
      <c r="H155" s="27"/>
      <c r="I155" s="27"/>
      <c r="J155" s="27"/>
      <c r="K155" s="27"/>
    </row>
    <row r="156" spans="1:11" ht="20.25" customHeight="1">
      <c r="A156" s="1" t="s">
        <v>132</v>
      </c>
      <c r="D156" s="20"/>
      <c r="E156" s="27"/>
      <c r="F156" s="27"/>
      <c r="G156" s="27"/>
      <c r="H156" s="27"/>
      <c r="I156" s="27"/>
      <c r="J156" s="27"/>
      <c r="K156" s="27"/>
    </row>
    <row r="157" spans="1:11" ht="20.25" customHeight="1">
      <c r="A157" s="19" t="s">
        <v>133</v>
      </c>
      <c r="D157" s="20"/>
      <c r="E157" s="22"/>
      <c r="F157" s="22"/>
      <c r="G157" s="22"/>
      <c r="H157" s="22"/>
      <c r="I157" s="22"/>
      <c r="J157" s="22"/>
      <c r="K157" s="22"/>
    </row>
    <row r="158" spans="1:11" ht="20.25" customHeight="1">
      <c r="A158" s="19" t="s">
        <v>134</v>
      </c>
      <c r="D158" s="20"/>
      <c r="E158" s="22"/>
      <c r="F158" s="22"/>
      <c r="G158" s="22"/>
      <c r="H158" s="22"/>
      <c r="I158" s="22"/>
      <c r="J158" s="22"/>
      <c r="K158" s="22"/>
    </row>
    <row r="159" spans="1:11" ht="20.25" customHeight="1">
      <c r="A159" t="s">
        <v>135</v>
      </c>
      <c r="D159" s="20"/>
      <c r="E159" s="22">
        <v>6033159</v>
      </c>
      <c r="F159" s="22"/>
      <c r="G159" s="22">
        <v>7886973</v>
      </c>
      <c r="H159" s="22"/>
      <c r="I159" s="29">
        <v>0</v>
      </c>
      <c r="J159" s="22"/>
      <c r="K159" s="29">
        <v>0</v>
      </c>
    </row>
    <row r="160" spans="1:11" ht="20.25" customHeight="1">
      <c r="A160" t="s">
        <v>160</v>
      </c>
      <c r="D160" s="20"/>
      <c r="E160" s="29">
        <v>-1769082</v>
      </c>
      <c r="F160" s="22"/>
      <c r="G160" s="29">
        <v>-86761</v>
      </c>
      <c r="H160" s="22"/>
      <c r="I160" s="29">
        <v>-4058</v>
      </c>
      <c r="J160" s="22"/>
      <c r="K160" s="29">
        <v>-6391</v>
      </c>
    </row>
    <row r="161" spans="1:11" ht="20.25" customHeight="1">
      <c r="A161" t="s">
        <v>137</v>
      </c>
      <c r="D161" s="20"/>
      <c r="E161" s="29"/>
      <c r="F161" s="22"/>
      <c r="G161" s="29"/>
      <c r="H161" s="22"/>
      <c r="I161" s="29"/>
      <c r="J161" s="22"/>
      <c r="K161" s="29"/>
    </row>
    <row r="162" spans="1:11" ht="20.25" customHeight="1">
      <c r="A162" s="23" t="s">
        <v>138</v>
      </c>
      <c r="D162" s="20"/>
      <c r="E162" s="29"/>
      <c r="F162" s="22"/>
      <c r="G162" s="29"/>
      <c r="H162" s="22"/>
      <c r="I162" s="29"/>
      <c r="J162" s="22"/>
      <c r="K162" s="29"/>
    </row>
    <row r="163" spans="1:11" ht="20.25" customHeight="1">
      <c r="A163" s="23" t="s">
        <v>139</v>
      </c>
      <c r="C163" s="8">
        <v>5</v>
      </c>
      <c r="D163" s="20"/>
      <c r="E163" s="29">
        <v>-2001927</v>
      </c>
      <c r="F163" s="22"/>
      <c r="G163" s="29">
        <v>3004092</v>
      </c>
      <c r="H163" s="22"/>
      <c r="I163" s="29">
        <v>0</v>
      </c>
      <c r="J163" s="22"/>
      <c r="K163" s="29">
        <v>0</v>
      </c>
    </row>
    <row r="164" spans="1:11" ht="20.25" customHeight="1">
      <c r="A164" s="23" t="s">
        <v>140</v>
      </c>
      <c r="D164" s="20"/>
    </row>
    <row r="165" spans="1:11" ht="20.25" customHeight="1">
      <c r="A165" s="23" t="s">
        <v>141</v>
      </c>
      <c r="B165" s="23"/>
      <c r="D165" s="20"/>
      <c r="E165" s="38">
        <v>321802</v>
      </c>
      <c r="F165" s="22"/>
      <c r="G165" s="38">
        <v>-180532</v>
      </c>
      <c r="H165" s="22"/>
      <c r="I165" s="39">
        <v>811</v>
      </c>
      <c r="J165" s="40"/>
      <c r="K165" s="39">
        <v>1278</v>
      </c>
    </row>
    <row r="166" spans="1:11" ht="20.25" customHeight="1">
      <c r="A166" s="41" t="s">
        <v>142</v>
      </c>
      <c r="B166" s="23"/>
      <c r="D166" s="20"/>
      <c r="E166" s="22"/>
      <c r="F166" s="22"/>
      <c r="G166" s="22"/>
      <c r="H166" s="22"/>
      <c r="I166" s="29"/>
      <c r="J166" s="22"/>
      <c r="K166" s="29"/>
    </row>
    <row r="167" spans="1:11" ht="20.25" customHeight="1">
      <c r="A167" s="41" t="s">
        <v>134</v>
      </c>
      <c r="B167" s="12"/>
      <c r="C167" s="32"/>
      <c r="D167" s="33"/>
      <c r="E167" s="4">
        <f>SUM(E157:E165)</f>
        <v>2583952</v>
      </c>
      <c r="F167" s="26"/>
      <c r="G167" s="4">
        <f>SUM(G157:G165)</f>
        <v>10623772</v>
      </c>
      <c r="H167" s="26"/>
      <c r="I167" s="4">
        <f>SUM(I157:I165)</f>
        <v>-3247</v>
      </c>
      <c r="J167" s="26"/>
      <c r="K167" s="4">
        <f>SUM(K157:K165)</f>
        <v>-5113</v>
      </c>
    </row>
    <row r="168" spans="1:11" ht="20.100000000000001" customHeight="1">
      <c r="A168" s="41"/>
      <c r="B168" s="12"/>
      <c r="C168" s="32"/>
      <c r="D168" s="33"/>
      <c r="E168" s="27"/>
      <c r="F168" s="26"/>
      <c r="G168" s="27"/>
      <c r="H168" s="26"/>
      <c r="I168" s="27"/>
      <c r="J168" s="26"/>
      <c r="K168" s="27"/>
    </row>
    <row r="169" spans="1:11" ht="20.25" customHeight="1">
      <c r="A169" s="19" t="s">
        <v>143</v>
      </c>
      <c r="D169" s="20"/>
      <c r="E169" s="22"/>
      <c r="F169" s="22"/>
      <c r="G169" s="22"/>
      <c r="H169" s="22"/>
      <c r="I169" s="22"/>
      <c r="J169" s="22"/>
      <c r="K169" s="22"/>
    </row>
    <row r="170" spans="1:11" ht="20.25" customHeight="1">
      <c r="A170" s="19" t="s">
        <v>134</v>
      </c>
      <c r="D170" s="20"/>
      <c r="E170" s="22"/>
      <c r="F170" s="22"/>
      <c r="G170" s="22"/>
      <c r="H170" s="22"/>
      <c r="I170" s="22"/>
      <c r="J170" s="22"/>
      <c r="K170" s="22"/>
    </row>
    <row r="171" spans="1:11" ht="20.25" customHeight="1">
      <c r="A171" s="23" t="s">
        <v>144</v>
      </c>
      <c r="B171" s="23"/>
      <c r="D171" s="20"/>
      <c r="E171" s="22"/>
      <c r="F171" s="22"/>
      <c r="G171" s="22"/>
      <c r="H171" s="22"/>
      <c r="I171" s="22"/>
      <c r="J171" s="22"/>
      <c r="K171" s="22"/>
    </row>
    <row r="172" spans="1:11" ht="20.25" customHeight="1">
      <c r="A172" s="23" t="s">
        <v>145</v>
      </c>
      <c r="B172" s="23"/>
      <c r="D172" s="20"/>
      <c r="E172" s="22">
        <v>-1341608</v>
      </c>
      <c r="F172" s="22"/>
      <c r="G172" s="22">
        <v>283828</v>
      </c>
      <c r="H172" s="22"/>
      <c r="I172" s="22">
        <v>-127000</v>
      </c>
      <c r="J172" s="22"/>
      <c r="K172" s="22">
        <v>-37000</v>
      </c>
    </row>
    <row r="173" spans="1:11" ht="20.25" customHeight="1">
      <c r="A173" s="23" t="s">
        <v>146</v>
      </c>
      <c r="B173" s="1"/>
      <c r="D173" s="20"/>
      <c r="E173" s="29">
        <v>6731</v>
      </c>
      <c r="F173" s="26"/>
      <c r="G173" s="29">
        <v>-7989</v>
      </c>
      <c r="H173" s="26"/>
      <c r="I173" s="22">
        <v>0</v>
      </c>
      <c r="J173" s="22"/>
      <c r="K173" s="22">
        <v>0</v>
      </c>
    </row>
    <row r="174" spans="1:11" ht="20.25" customHeight="1">
      <c r="A174" s="23" t="s">
        <v>147</v>
      </c>
      <c r="B174" s="1"/>
      <c r="D174" s="20"/>
    </row>
    <row r="175" spans="1:11" ht="20.25" customHeight="1">
      <c r="A175" s="23" t="s">
        <v>148</v>
      </c>
      <c r="B175" s="1"/>
      <c r="D175" s="20"/>
      <c r="E175" s="29">
        <v>-460808</v>
      </c>
      <c r="F175" s="26"/>
      <c r="G175" s="29">
        <v>22803</v>
      </c>
      <c r="H175" s="26"/>
      <c r="I175" s="22">
        <v>-119434</v>
      </c>
      <c r="J175" s="22"/>
      <c r="K175" s="22">
        <v>0</v>
      </c>
    </row>
    <row r="176" spans="1:11" ht="20.25" customHeight="1">
      <c r="A176" t="s">
        <v>149</v>
      </c>
      <c r="B176" s="1"/>
      <c r="D176" s="20"/>
      <c r="E176" s="29"/>
      <c r="F176" s="26"/>
      <c r="G176" s="29"/>
      <c r="H176" s="26"/>
      <c r="I176" s="22"/>
      <c r="J176" s="22"/>
      <c r="K176" s="22"/>
    </row>
    <row r="177" spans="1:11" ht="20.25" customHeight="1">
      <c r="A177" s="23" t="s">
        <v>150</v>
      </c>
      <c r="B177" s="1"/>
      <c r="C177" s="8">
        <v>5</v>
      </c>
      <c r="D177" s="20"/>
      <c r="E177" s="29">
        <v>-39575</v>
      </c>
      <c r="F177" s="26"/>
      <c r="G177" s="29">
        <v>211761</v>
      </c>
      <c r="H177" s="26"/>
      <c r="I177" s="22">
        <v>0</v>
      </c>
      <c r="J177" s="22"/>
      <c r="K177" s="22">
        <v>0</v>
      </c>
    </row>
    <row r="178" spans="1:11" ht="20.25" customHeight="1">
      <c r="A178" s="23" t="s">
        <v>151</v>
      </c>
      <c r="B178" s="1"/>
      <c r="D178" s="20"/>
    </row>
    <row r="179" spans="1:11" ht="20.25" customHeight="1">
      <c r="A179" s="23" t="s">
        <v>152</v>
      </c>
      <c r="B179" s="1"/>
      <c r="D179" s="20"/>
      <c r="E179" s="30">
        <v>209107</v>
      </c>
      <c r="F179" s="26"/>
      <c r="G179" s="30">
        <v>-366722</v>
      </c>
      <c r="H179" s="26"/>
      <c r="I179" s="22">
        <v>49287</v>
      </c>
      <c r="J179" s="22"/>
      <c r="K179" s="22">
        <v>7400</v>
      </c>
    </row>
    <row r="180" spans="1:11" ht="20.25" customHeight="1">
      <c r="A180" s="41" t="s">
        <v>153</v>
      </c>
      <c r="B180" s="1"/>
      <c r="D180" s="20"/>
      <c r="F180" s="26"/>
      <c r="H180" s="26"/>
      <c r="I180" s="42"/>
      <c r="J180" s="22"/>
      <c r="K180" s="42"/>
    </row>
    <row r="181" spans="1:11" ht="20.25" customHeight="1">
      <c r="A181" s="41" t="s">
        <v>134</v>
      </c>
      <c r="B181" s="1"/>
      <c r="D181" s="20"/>
      <c r="E181" s="4">
        <f>SUM(E171:E179)</f>
        <v>-1626153</v>
      </c>
      <c r="F181" s="26"/>
      <c r="G181" s="4">
        <f>SUM(G171:G179)</f>
        <v>143681</v>
      </c>
      <c r="H181" s="26"/>
      <c r="I181" s="4">
        <f>SUM(I171:I179)</f>
        <v>-197147</v>
      </c>
      <c r="J181" s="26"/>
      <c r="K181" s="4">
        <f>SUM(K171:K179)</f>
        <v>-29600</v>
      </c>
    </row>
    <row r="182" spans="1:11" ht="20.25" customHeight="1">
      <c r="A182" s="1" t="s">
        <v>154</v>
      </c>
      <c r="B182" s="1"/>
      <c r="D182" s="20"/>
      <c r="E182" s="22"/>
      <c r="F182" s="21"/>
      <c r="G182" s="22"/>
      <c r="H182" s="22"/>
      <c r="I182" s="22"/>
      <c r="J182" s="22"/>
      <c r="K182" s="22"/>
    </row>
    <row r="183" spans="1:11" ht="20.25" customHeight="1">
      <c r="A183" s="1" t="s">
        <v>155</v>
      </c>
      <c r="B183" s="1"/>
      <c r="D183" s="20"/>
      <c r="E183" s="4">
        <f>E181+E167</f>
        <v>957799</v>
      </c>
      <c r="F183" s="26"/>
      <c r="G183" s="4">
        <f>G181+G167</f>
        <v>10767453</v>
      </c>
      <c r="H183" s="27"/>
      <c r="I183" s="4">
        <f>I181+I167</f>
        <v>-200394</v>
      </c>
      <c r="J183" s="27"/>
      <c r="K183" s="4">
        <f>K181+K167</f>
        <v>-34713</v>
      </c>
    </row>
    <row r="184" spans="1:11" ht="20.25" customHeight="1" thickBot="1">
      <c r="A184" s="1" t="s">
        <v>156</v>
      </c>
      <c r="D184" s="20"/>
      <c r="E184" s="43">
        <f>E154+E183</f>
        <v>21966520</v>
      </c>
      <c r="F184" s="26"/>
      <c r="G184" s="43">
        <f>G154+G183</f>
        <v>20125778</v>
      </c>
      <c r="H184" s="27"/>
      <c r="I184" s="43">
        <f>I154+I183</f>
        <v>7926412</v>
      </c>
      <c r="J184" s="27"/>
      <c r="K184" s="43">
        <f>K154+K183</f>
        <v>8641305</v>
      </c>
    </row>
    <row r="185" spans="1:11" ht="20.25" customHeight="1" thickTop="1">
      <c r="D185" s="20"/>
      <c r="E185" s="31"/>
      <c r="F185" s="31"/>
      <c r="G185" s="31"/>
      <c r="H185" s="31"/>
      <c r="I185" s="24"/>
      <c r="J185" s="22"/>
      <c r="K185" s="24"/>
    </row>
    <row r="186" spans="1:11" ht="20.25" customHeight="1">
      <c r="A186" s="2" t="s">
        <v>0</v>
      </c>
      <c r="B186" s="2"/>
      <c r="C186" s="2"/>
      <c r="D186" s="2"/>
      <c r="E186" s="2"/>
      <c r="F186" s="2"/>
      <c r="G186" s="2"/>
    </row>
    <row r="187" spans="1:11" ht="20.25" customHeight="1">
      <c r="A187" s="2" t="s">
        <v>1</v>
      </c>
      <c r="B187" s="2"/>
      <c r="C187" s="2"/>
      <c r="D187" s="2"/>
      <c r="E187" s="2"/>
      <c r="F187" s="2"/>
      <c r="G187" s="2"/>
    </row>
    <row r="188" spans="1:11" ht="20.25" customHeight="1">
      <c r="A188" s="3" t="s">
        <v>131</v>
      </c>
      <c r="B188" s="3"/>
      <c r="C188" s="13"/>
      <c r="D188" s="14"/>
      <c r="E188" s="14"/>
      <c r="F188" s="14"/>
      <c r="G188" s="14"/>
    </row>
    <row r="189" spans="1:11" ht="20.25" customHeight="1">
      <c r="I189" s="16"/>
      <c r="J189" s="17"/>
      <c r="K189" s="7" t="s">
        <v>3</v>
      </c>
    </row>
    <row r="190" spans="1:11" ht="20.25" customHeight="1">
      <c r="A190" s="1"/>
      <c r="B190" s="1"/>
      <c r="E190" s="196" t="s">
        <v>4</v>
      </c>
      <c r="F190" s="196"/>
      <c r="G190" s="196"/>
      <c r="H190" s="83"/>
      <c r="I190" s="196" t="s">
        <v>5</v>
      </c>
      <c r="J190" s="196"/>
      <c r="K190" s="196"/>
    </row>
    <row r="191" spans="1:11" ht="20.25" customHeight="1">
      <c r="A191" s="1"/>
      <c r="B191" s="1"/>
      <c r="E191" s="193" t="s">
        <v>6</v>
      </c>
      <c r="F191" s="193"/>
      <c r="G191" s="193"/>
      <c r="H191" s="83"/>
      <c r="I191" s="193" t="s">
        <v>6</v>
      </c>
      <c r="J191" s="193"/>
      <c r="K191" s="193"/>
    </row>
    <row r="192" spans="1:11" ht="20.25" customHeight="1">
      <c r="A192" s="1"/>
      <c r="B192" s="1"/>
      <c r="E192" s="194" t="s">
        <v>158</v>
      </c>
      <c r="F192" s="194"/>
      <c r="G192" s="194"/>
      <c r="H192" s="18"/>
      <c r="I192" s="194" t="s">
        <v>158</v>
      </c>
      <c r="J192" s="194"/>
      <c r="K192" s="194"/>
    </row>
    <row r="193" spans="1:11" ht="20.25" customHeight="1">
      <c r="A193" s="12"/>
      <c r="B193" s="12"/>
      <c r="C193" s="12"/>
      <c r="E193" s="195" t="s">
        <v>8</v>
      </c>
      <c r="F193" s="195"/>
      <c r="G193" s="195"/>
      <c r="H193" s="18"/>
      <c r="I193" s="195" t="s">
        <v>8</v>
      </c>
      <c r="J193" s="195"/>
      <c r="K193" s="195"/>
    </row>
    <row r="194" spans="1:11" ht="20.25" customHeight="1">
      <c r="A194" s="1"/>
      <c r="B194" s="1"/>
      <c r="E194" s="10" t="s">
        <v>102</v>
      </c>
      <c r="F194" s="18"/>
      <c r="G194" s="10" t="s">
        <v>103</v>
      </c>
      <c r="H194" s="18"/>
      <c r="I194" s="10" t="s">
        <v>102</v>
      </c>
      <c r="J194" s="18"/>
      <c r="K194" s="10" t="s">
        <v>103</v>
      </c>
    </row>
    <row r="195" spans="1:11" ht="20.25" customHeight="1">
      <c r="A195" s="1" t="s">
        <v>157</v>
      </c>
      <c r="B195" s="1"/>
      <c r="D195" s="20"/>
      <c r="E195" s="27"/>
      <c r="F195" s="26"/>
      <c r="G195" s="27"/>
      <c r="H195" s="26"/>
      <c r="I195" s="27"/>
      <c r="J195" s="26"/>
      <c r="K195" s="27"/>
    </row>
    <row r="196" spans="1:11" ht="20.25" customHeight="1">
      <c r="A196" s="23" t="s">
        <v>129</v>
      </c>
      <c r="D196" s="20"/>
      <c r="E196" s="22">
        <v>18731755</v>
      </c>
      <c r="F196" s="22"/>
      <c r="G196" s="22">
        <v>17997321</v>
      </c>
      <c r="H196"/>
      <c r="I196" s="44">
        <v>7926412</v>
      </c>
      <c r="J196"/>
      <c r="K196" s="44">
        <v>8641305</v>
      </c>
    </row>
    <row r="197" spans="1:11" ht="20.25" customHeight="1">
      <c r="A197" s="23" t="s">
        <v>130</v>
      </c>
      <c r="B197" s="1"/>
      <c r="D197" s="20"/>
      <c r="E197" s="39">
        <v>3234765</v>
      </c>
      <c r="F197" s="21"/>
      <c r="G197" s="39">
        <v>2128457</v>
      </c>
      <c r="H197" s="26"/>
      <c r="I197" s="39">
        <v>0</v>
      </c>
      <c r="J197" s="45"/>
      <c r="K197" s="39">
        <v>0</v>
      </c>
    </row>
    <row r="198" spans="1:11" ht="20.25" customHeight="1" thickBot="1">
      <c r="A198" s="1" t="s">
        <v>156</v>
      </c>
      <c r="D198" s="20"/>
      <c r="E198" s="43">
        <f>SUM(E196:E197)</f>
        <v>21966520</v>
      </c>
      <c r="F198" s="26"/>
      <c r="G198" s="43">
        <f>SUM(G196:G197)</f>
        <v>20125778</v>
      </c>
      <c r="H198" s="26"/>
      <c r="I198" s="43">
        <f>SUM(I196:I197)</f>
        <v>7926412</v>
      </c>
      <c r="J198" s="26"/>
      <c r="K198" s="43">
        <f>SUM(K196:K197)</f>
        <v>8641305</v>
      </c>
    </row>
    <row r="199" spans="1:11" ht="20.25" customHeight="1" thickTop="1">
      <c r="A199" s="1"/>
      <c r="D199" s="20"/>
      <c r="E199" s="27"/>
      <c r="F199" s="22"/>
      <c r="G199" s="27"/>
      <c r="H199" s="22"/>
      <c r="I199" s="27"/>
      <c r="J199" s="21"/>
      <c r="K199" s="27"/>
    </row>
  </sheetData>
  <mergeCells count="48">
    <mergeCell ref="E91:G91"/>
    <mergeCell ref="I91:K91"/>
    <mergeCell ref="E92:G92"/>
    <mergeCell ref="I92:K92"/>
    <mergeCell ref="E93:G93"/>
    <mergeCell ref="I93:K93"/>
    <mergeCell ref="E50:G50"/>
    <mergeCell ref="I50:K50"/>
    <mergeCell ref="E51:G51"/>
    <mergeCell ref="I51:K51"/>
    <mergeCell ref="E90:G90"/>
    <mergeCell ref="I90:K90"/>
    <mergeCell ref="E8:G8"/>
    <mergeCell ref="I8:K8"/>
    <mergeCell ref="E48:G48"/>
    <mergeCell ref="I48:K48"/>
    <mergeCell ref="E49:G49"/>
    <mergeCell ref="I49:K49"/>
    <mergeCell ref="E5:G5"/>
    <mergeCell ref="I5:K5"/>
    <mergeCell ref="E6:G6"/>
    <mergeCell ref="I6:K6"/>
    <mergeCell ref="E7:G7"/>
    <mergeCell ref="I7:K7"/>
    <mergeCell ref="E104:G104"/>
    <mergeCell ref="I104:K104"/>
    <mergeCell ref="E105:G105"/>
    <mergeCell ref="I105:K105"/>
    <mergeCell ref="E106:G106"/>
    <mergeCell ref="I106:K106"/>
    <mergeCell ref="E107:G107"/>
    <mergeCell ref="I107:K107"/>
    <mergeCell ref="E148:G148"/>
    <mergeCell ref="I148:K148"/>
    <mergeCell ref="E149:G149"/>
    <mergeCell ref="I149:K149"/>
    <mergeCell ref="E150:G150"/>
    <mergeCell ref="I150:K150"/>
    <mergeCell ref="E151:G151"/>
    <mergeCell ref="I151:K151"/>
    <mergeCell ref="E190:G190"/>
    <mergeCell ref="I190:K190"/>
    <mergeCell ref="E191:G191"/>
    <mergeCell ref="I191:K191"/>
    <mergeCell ref="E192:G192"/>
    <mergeCell ref="I192:K192"/>
    <mergeCell ref="E193:G193"/>
    <mergeCell ref="I193:K193"/>
  </mergeCells>
  <pageMargins left="0.7" right="0.7" top="0.48" bottom="0.5" header="0.5" footer="0.5"/>
  <pageSetup paperSize="9" scale="84" firstPageNumber="6" fitToHeight="0" orientation="portrait" useFirstPageNumber="1" r:id="rId1"/>
  <headerFooter>
    <oddFooter>&amp;L The accompanying notes form an integral part of the interim financial statements.
&amp;C&amp;P</oddFooter>
  </headerFooter>
  <rowBreaks count="5" manualBreakCount="5">
    <brk id="43" max="16383" man="1"/>
    <brk id="85" max="10" man="1"/>
    <brk id="99" max="10" man="1"/>
    <brk id="143" max="10" man="1"/>
    <brk id="185" max="10" man="1"/>
  </rowBreaks>
  <customProperties>
    <customPr name="OrphanNamesChecked" r:id="rId2"/>
  </customProperties>
  <ignoredErrors>
    <ignoredError sqref="F9 H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B4806-749C-4DC6-97A6-1F6D19375589}">
  <sheetPr codeName="Sheet3">
    <pageSetUpPr fitToPage="1"/>
  </sheetPr>
  <dimension ref="A1:AK37"/>
  <sheetViews>
    <sheetView showGridLines="0" zoomScaleNormal="100" zoomScaleSheetLayoutView="90" workbookViewId="0"/>
  </sheetViews>
  <sheetFormatPr defaultColWidth="8.5546875" defaultRowHeight="13.8"/>
  <cols>
    <col min="1" max="1" width="52.44140625" customWidth="1"/>
    <col min="2" max="2" width="6.5546875" customWidth="1"/>
    <col min="3" max="3" width="11.44140625" bestFit="1" customWidth="1"/>
    <col min="4" max="4" width="1.21875" customWidth="1"/>
    <col min="5" max="5" width="15.5546875" bestFit="1" customWidth="1"/>
    <col min="6" max="6" width="1.21875" customWidth="1"/>
    <col min="7" max="7" width="17.44140625" customWidth="1"/>
    <col min="8" max="8" width="1.21875" customWidth="1"/>
    <col min="9" max="9" width="14.44140625" bestFit="1" customWidth="1"/>
    <col min="10" max="10" width="1.21875" customWidth="1"/>
    <col min="11" max="11" width="11" bestFit="1" customWidth="1"/>
    <col min="12" max="12" width="1.21875" customWidth="1"/>
    <col min="13" max="13" width="9.44140625" bestFit="1" customWidth="1"/>
    <col min="14" max="14" width="1.21875" customWidth="1"/>
    <col min="15" max="15" width="12.5546875" customWidth="1"/>
    <col min="16" max="16" width="1.21875" customWidth="1"/>
    <col min="17" max="17" width="14.44140625" bestFit="1" customWidth="1"/>
    <col min="18" max="18" width="1.21875" customWidth="1"/>
    <col min="19" max="19" width="12.5546875" bestFit="1" customWidth="1"/>
    <col min="20" max="20" width="1.21875" customWidth="1"/>
    <col min="21" max="21" width="12.5546875" bestFit="1" customWidth="1"/>
    <col min="22" max="22" width="1.21875" customWidth="1"/>
    <col min="23" max="23" width="12.5546875" customWidth="1"/>
    <col min="24" max="24" width="1.21875" customWidth="1"/>
    <col min="25" max="25" width="13.5546875" customWidth="1"/>
    <col min="26" max="26" width="1.21875" customWidth="1"/>
    <col min="27" max="27" width="18.5546875" customWidth="1"/>
    <col min="28" max="28" width="1.21875" customWidth="1"/>
    <col min="29" max="29" width="14.44140625" customWidth="1"/>
    <col min="30" max="30" width="1.21875" customWidth="1"/>
    <col min="31" max="31" width="15.44140625" bestFit="1" customWidth="1"/>
    <col min="32" max="32" width="1.21875" customWidth="1"/>
    <col min="33" max="33" width="18.5546875" bestFit="1" customWidth="1"/>
    <col min="34" max="34" width="1.21875" customWidth="1"/>
    <col min="35" max="35" width="12" bestFit="1" customWidth="1"/>
    <col min="36" max="36" width="1.21875" customWidth="1"/>
    <col min="37" max="37" width="13.44140625" customWidth="1"/>
  </cols>
  <sheetData>
    <row r="1" spans="1:37" s="105" customFormat="1" ht="18" customHeight="1">
      <c r="A1" s="109" t="s">
        <v>161</v>
      </c>
      <c r="B1" s="140"/>
      <c r="C1" s="141"/>
      <c r="D1" s="141"/>
    </row>
    <row r="2" spans="1:37" s="105" customFormat="1" ht="18" customHeight="1">
      <c r="A2" s="109" t="s">
        <v>162</v>
      </c>
      <c r="B2" s="140"/>
      <c r="C2" s="141"/>
      <c r="D2" s="141"/>
    </row>
    <row r="3" spans="1:37" s="105" customFormat="1" ht="17.100000000000001" customHeight="1">
      <c r="A3" s="142" t="s">
        <v>163</v>
      </c>
      <c r="B3" s="139"/>
      <c r="C3" s="143"/>
      <c r="D3" s="143"/>
      <c r="O3" s="143"/>
      <c r="P3" s="143"/>
      <c r="Q3" s="143"/>
      <c r="R3" s="143"/>
      <c r="W3" s="143"/>
      <c r="AA3" s="143"/>
      <c r="AB3" s="143"/>
      <c r="AC3" s="143"/>
    </row>
    <row r="4" spans="1:37" ht="18" customHeight="1">
      <c r="A4" s="51"/>
      <c r="B4" s="46"/>
      <c r="AK4" s="7" t="s">
        <v>3</v>
      </c>
    </row>
    <row r="5" spans="1:37" ht="18" customHeight="1">
      <c r="B5" s="46"/>
      <c r="C5" s="193" t="s">
        <v>164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</row>
    <row r="6" spans="1:37" ht="18" customHeight="1">
      <c r="B6" s="47"/>
      <c r="C6" s="83"/>
      <c r="D6" s="83"/>
      <c r="E6" s="83"/>
      <c r="F6" s="83"/>
      <c r="G6" s="166"/>
      <c r="H6" s="83"/>
      <c r="I6" s="83"/>
      <c r="J6" s="83"/>
      <c r="K6" s="83"/>
      <c r="L6" s="83"/>
      <c r="M6" s="197" t="s">
        <v>88</v>
      </c>
      <c r="N6" s="197"/>
      <c r="O6" s="197"/>
      <c r="P6" s="197"/>
      <c r="Q6" s="197"/>
      <c r="R6" s="83"/>
      <c r="S6" s="83"/>
      <c r="T6" s="83"/>
      <c r="U6" s="83"/>
      <c r="V6" s="83"/>
      <c r="W6" s="197" t="s">
        <v>95</v>
      </c>
      <c r="X6" s="197"/>
      <c r="Y6" s="197"/>
      <c r="Z6" s="197"/>
      <c r="AA6" s="197"/>
      <c r="AB6" s="197"/>
      <c r="AC6" s="197"/>
      <c r="AD6" s="197"/>
      <c r="AE6" s="197"/>
      <c r="AF6" s="83"/>
      <c r="AG6" s="83"/>
      <c r="AH6" s="83"/>
      <c r="AI6" s="83"/>
      <c r="AJ6" s="83"/>
      <c r="AK6" s="83"/>
    </row>
    <row r="7" spans="1:37" ht="18" customHeight="1">
      <c r="B7" s="47"/>
      <c r="C7" s="83"/>
      <c r="D7" s="83"/>
      <c r="E7" s="83"/>
      <c r="F7" s="83"/>
      <c r="G7" s="166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166"/>
      <c r="X7" s="166"/>
      <c r="Y7" s="166"/>
      <c r="Z7" s="166"/>
      <c r="AA7" s="166"/>
      <c r="AB7" s="166"/>
      <c r="AC7" s="166"/>
      <c r="AD7" s="166"/>
      <c r="AE7" s="166"/>
      <c r="AF7" s="83"/>
      <c r="AG7" s="83"/>
      <c r="AH7" s="83"/>
      <c r="AI7" s="83"/>
      <c r="AJ7" s="83"/>
      <c r="AK7" s="83"/>
    </row>
    <row r="8" spans="1:37" ht="18" customHeight="1">
      <c r="B8" s="47"/>
      <c r="C8" s="83"/>
      <c r="D8" s="83"/>
      <c r="E8" s="83"/>
      <c r="F8" s="83"/>
      <c r="G8" s="166" t="s">
        <v>165</v>
      </c>
      <c r="H8" s="83"/>
      <c r="I8" s="166" t="s">
        <v>166</v>
      </c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166"/>
      <c r="X8" s="166"/>
      <c r="Y8" s="166"/>
      <c r="Z8" s="166"/>
      <c r="AA8" s="166"/>
      <c r="AB8" s="166"/>
      <c r="AC8" s="166"/>
      <c r="AD8" s="166"/>
      <c r="AE8" s="166"/>
      <c r="AF8" s="83"/>
      <c r="AG8" s="83"/>
      <c r="AH8" s="83"/>
      <c r="AI8" s="83"/>
      <c r="AJ8" s="83"/>
      <c r="AK8" s="83"/>
    </row>
    <row r="9" spans="1:37" ht="18" customHeight="1">
      <c r="B9" s="47"/>
      <c r="E9" s="166"/>
      <c r="F9" s="166"/>
      <c r="G9" s="166" t="s">
        <v>167</v>
      </c>
      <c r="H9" s="166"/>
      <c r="I9" s="166" t="s">
        <v>168</v>
      </c>
      <c r="J9" s="166"/>
      <c r="K9" s="166"/>
      <c r="L9" s="166"/>
      <c r="M9" s="166"/>
      <c r="N9" s="166"/>
      <c r="U9" s="166"/>
      <c r="V9" s="166"/>
      <c r="W9" s="166"/>
      <c r="X9" s="166"/>
      <c r="Y9" s="166"/>
      <c r="AA9" s="166"/>
      <c r="AB9" s="166"/>
      <c r="AC9" s="166"/>
      <c r="AE9" s="166" t="s">
        <v>169</v>
      </c>
      <c r="AG9" s="167" t="s">
        <v>170</v>
      </c>
      <c r="AH9" s="166"/>
      <c r="AI9" s="166"/>
      <c r="AJ9" s="166"/>
    </row>
    <row r="10" spans="1:37" ht="18" customHeight="1">
      <c r="B10" s="8"/>
      <c r="C10" s="166" t="s">
        <v>171</v>
      </c>
      <c r="D10" s="166"/>
      <c r="E10" s="166" t="s">
        <v>81</v>
      </c>
      <c r="F10" s="166"/>
      <c r="G10" s="166" t="s">
        <v>172</v>
      </c>
      <c r="H10" s="166"/>
      <c r="I10" s="166" t="s">
        <v>173</v>
      </c>
      <c r="J10" s="166"/>
      <c r="L10" s="166"/>
      <c r="N10" s="166"/>
      <c r="O10" s="166" t="s">
        <v>174</v>
      </c>
      <c r="Q10" s="166"/>
      <c r="S10" s="166"/>
      <c r="U10" s="166" t="s">
        <v>175</v>
      </c>
      <c r="V10" s="166"/>
      <c r="W10" s="166"/>
      <c r="X10" s="166"/>
      <c r="Y10" s="166"/>
      <c r="Z10" s="166"/>
      <c r="AA10" s="166"/>
      <c r="AB10" s="166"/>
      <c r="AC10" s="166"/>
      <c r="AD10" s="166"/>
      <c r="AE10" s="166" t="s">
        <v>176</v>
      </c>
      <c r="AG10" s="167" t="s">
        <v>177</v>
      </c>
      <c r="AH10" s="166"/>
      <c r="AI10" s="166" t="s">
        <v>178</v>
      </c>
      <c r="AJ10" s="166"/>
      <c r="AK10" s="166" t="s">
        <v>179</v>
      </c>
    </row>
    <row r="11" spans="1:37" ht="18" customHeight="1">
      <c r="B11" s="8"/>
      <c r="C11" s="166" t="s">
        <v>180</v>
      </c>
      <c r="D11" s="166"/>
      <c r="E11" s="166" t="s">
        <v>181</v>
      </c>
      <c r="F11" s="166"/>
      <c r="G11" s="166" t="s">
        <v>182</v>
      </c>
      <c r="H11" s="166"/>
      <c r="I11" s="166" t="s">
        <v>183</v>
      </c>
      <c r="J11" s="166"/>
      <c r="K11" s="166" t="s">
        <v>184</v>
      </c>
      <c r="L11" s="166"/>
      <c r="M11" s="166" t="s">
        <v>185</v>
      </c>
      <c r="N11" s="166"/>
      <c r="O11" s="166" t="s">
        <v>186</v>
      </c>
      <c r="Q11" s="166"/>
      <c r="S11" s="166" t="s">
        <v>187</v>
      </c>
      <c r="T11" s="166"/>
      <c r="U11" s="166" t="s">
        <v>188</v>
      </c>
      <c r="V11" s="166"/>
      <c r="W11" s="166" t="s">
        <v>189</v>
      </c>
      <c r="X11" s="166"/>
      <c r="Y11" s="166" t="s">
        <v>190</v>
      </c>
      <c r="Z11" s="166"/>
      <c r="AA11" s="166" t="s">
        <v>191</v>
      </c>
      <c r="AB11" s="166"/>
      <c r="AC11" s="166" t="s">
        <v>192</v>
      </c>
      <c r="AD11" s="166"/>
      <c r="AE11" s="166" t="s">
        <v>193</v>
      </c>
      <c r="AF11" s="166"/>
      <c r="AG11" s="167" t="s">
        <v>194</v>
      </c>
      <c r="AH11" s="166"/>
      <c r="AI11" s="166" t="s">
        <v>195</v>
      </c>
      <c r="AJ11" s="166"/>
      <c r="AK11" s="166" t="s">
        <v>196</v>
      </c>
    </row>
    <row r="12" spans="1:37" ht="18" customHeight="1">
      <c r="B12" s="8"/>
      <c r="C12" s="5" t="s">
        <v>197</v>
      </c>
      <c r="D12" s="166"/>
      <c r="E12" s="5" t="s">
        <v>186</v>
      </c>
      <c r="F12" s="166"/>
      <c r="G12" s="5" t="s">
        <v>198</v>
      </c>
      <c r="H12" s="166"/>
      <c r="I12" s="5" t="s">
        <v>199</v>
      </c>
      <c r="J12" s="166"/>
      <c r="K12" s="5" t="s">
        <v>200</v>
      </c>
      <c r="L12" s="166"/>
      <c r="M12" s="5" t="s">
        <v>201</v>
      </c>
      <c r="N12" s="166"/>
      <c r="O12" s="5" t="s">
        <v>202</v>
      </c>
      <c r="Q12" s="5" t="s">
        <v>203</v>
      </c>
      <c r="S12" s="5" t="s">
        <v>186</v>
      </c>
      <c r="T12" s="166"/>
      <c r="U12" s="5" t="s">
        <v>204</v>
      </c>
      <c r="V12" s="166"/>
      <c r="W12" s="5" t="s">
        <v>201</v>
      </c>
      <c r="X12" s="166"/>
      <c r="Y12" s="5" t="s">
        <v>205</v>
      </c>
      <c r="Z12" s="166"/>
      <c r="AA12" s="5" t="s">
        <v>201</v>
      </c>
      <c r="AB12" s="166"/>
      <c r="AC12" s="5" t="s">
        <v>201</v>
      </c>
      <c r="AD12" s="166"/>
      <c r="AE12" s="5" t="s">
        <v>206</v>
      </c>
      <c r="AF12" s="166"/>
      <c r="AG12" s="5" t="s">
        <v>207</v>
      </c>
      <c r="AI12" s="5" t="s">
        <v>208</v>
      </c>
      <c r="AK12" s="5" t="s">
        <v>206</v>
      </c>
    </row>
    <row r="13" spans="1:37" ht="18" customHeight="1">
      <c r="B13" s="3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ht="18" customHeight="1">
      <c r="A14" s="34" t="s">
        <v>209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7" ht="18" customHeight="1">
      <c r="A15" s="34" t="s">
        <v>210</v>
      </c>
      <c r="B15" s="8"/>
      <c r="C15" s="169">
        <v>8413569</v>
      </c>
      <c r="D15" s="48"/>
      <c r="E15" s="169">
        <v>56004025</v>
      </c>
      <c r="F15" s="48"/>
      <c r="G15" s="169">
        <v>5212858</v>
      </c>
      <c r="H15" s="48"/>
      <c r="I15" s="169">
        <v>-9917</v>
      </c>
      <c r="J15" s="48"/>
      <c r="K15" s="169">
        <v>3621945</v>
      </c>
      <c r="L15" s="48"/>
      <c r="M15" s="169">
        <v>929166</v>
      </c>
      <c r="N15" s="48"/>
      <c r="O15" s="169">
        <v>3666565</v>
      </c>
      <c r="P15" s="48"/>
      <c r="Q15" s="169">
        <v>120649885</v>
      </c>
      <c r="R15" s="48"/>
      <c r="S15" s="169">
        <v>-8287164</v>
      </c>
      <c r="T15" s="48"/>
      <c r="U15" s="169">
        <v>26932000</v>
      </c>
      <c r="V15" s="48"/>
      <c r="W15" s="169">
        <v>-34940547</v>
      </c>
      <c r="X15" s="48"/>
      <c r="Y15" s="169">
        <v>1561306</v>
      </c>
      <c r="Z15" s="169"/>
      <c r="AA15" s="169">
        <v>2344176</v>
      </c>
      <c r="AB15" s="169"/>
      <c r="AC15" s="169">
        <v>55278117</v>
      </c>
      <c r="AD15" s="48"/>
      <c r="AE15" s="169">
        <v>24243052</v>
      </c>
      <c r="AF15" s="169"/>
      <c r="AG15" s="169">
        <v>241375984</v>
      </c>
      <c r="AH15" s="48"/>
      <c r="AI15" s="169">
        <v>45616861</v>
      </c>
      <c r="AJ15" s="48"/>
      <c r="AK15" s="169">
        <v>286992845</v>
      </c>
    </row>
    <row r="16" spans="1:37" ht="18" customHeight="1">
      <c r="A16" s="165" t="s">
        <v>211</v>
      </c>
      <c r="B16" s="8"/>
      <c r="C16" s="108"/>
      <c r="D16" s="26"/>
      <c r="E16" s="170"/>
      <c r="F16" s="26"/>
      <c r="G16" s="26"/>
      <c r="H16" s="26"/>
      <c r="I16" s="26"/>
      <c r="J16" s="26"/>
      <c r="K16" s="33"/>
      <c r="L16" s="26"/>
      <c r="M16" s="170"/>
      <c r="N16" s="26"/>
      <c r="O16" s="170"/>
      <c r="P16" s="26"/>
      <c r="Q16" s="170"/>
      <c r="R16" s="26"/>
      <c r="S16" s="170"/>
      <c r="T16" s="26"/>
      <c r="U16" s="48"/>
      <c r="V16" s="26"/>
      <c r="W16" s="170"/>
      <c r="X16" s="26"/>
      <c r="Y16" s="26"/>
      <c r="Z16" s="26"/>
      <c r="AA16" s="170"/>
      <c r="AB16" s="170"/>
      <c r="AC16" s="48"/>
      <c r="AD16" s="26"/>
      <c r="AE16" s="48"/>
      <c r="AF16" s="26"/>
      <c r="AG16" s="48"/>
      <c r="AH16" s="26"/>
      <c r="AI16" s="48"/>
      <c r="AJ16" s="26"/>
      <c r="AK16" s="48"/>
    </row>
    <row r="17" spans="1:37" ht="18" customHeight="1">
      <c r="A17" s="50" t="s">
        <v>326</v>
      </c>
      <c r="B17" s="8"/>
      <c r="C17" s="171"/>
      <c r="D17" s="48"/>
      <c r="E17" s="171"/>
      <c r="F17" s="48"/>
      <c r="G17" s="48"/>
      <c r="H17" s="48"/>
      <c r="I17" s="48"/>
      <c r="J17" s="48"/>
      <c r="K17" s="33"/>
      <c r="L17" s="48"/>
      <c r="M17" s="171"/>
      <c r="N17" s="48"/>
      <c r="O17" s="171"/>
      <c r="P17" s="48"/>
      <c r="Q17" s="171"/>
      <c r="R17" s="48"/>
      <c r="S17" s="171"/>
      <c r="T17" s="48"/>
      <c r="U17" s="171"/>
      <c r="V17" s="48"/>
      <c r="W17" s="171"/>
      <c r="X17" s="48"/>
      <c r="Y17" s="48"/>
      <c r="Z17" s="48"/>
      <c r="AA17" s="171"/>
      <c r="AB17" s="171"/>
      <c r="AC17" s="171"/>
      <c r="AD17" s="48"/>
      <c r="AE17" s="171"/>
      <c r="AF17" s="48"/>
      <c r="AG17" s="171"/>
      <c r="AH17" s="48"/>
      <c r="AI17" s="48"/>
      <c r="AJ17" s="48"/>
      <c r="AK17" s="48"/>
    </row>
    <row r="18" spans="1:37" ht="18" customHeight="1">
      <c r="A18" t="s">
        <v>213</v>
      </c>
      <c r="B18" s="8"/>
      <c r="C18" s="39">
        <v>0</v>
      </c>
      <c r="D18" s="29"/>
      <c r="E18" s="39">
        <v>0</v>
      </c>
      <c r="F18" s="29"/>
      <c r="G18" s="39">
        <v>0</v>
      </c>
      <c r="H18" s="29"/>
      <c r="I18" s="39">
        <v>0</v>
      </c>
      <c r="J18" s="29"/>
      <c r="K18" s="39">
        <v>0</v>
      </c>
      <c r="L18" s="29"/>
      <c r="M18" s="39">
        <v>0</v>
      </c>
      <c r="N18" s="29"/>
      <c r="O18" s="39">
        <v>0</v>
      </c>
      <c r="P18" s="29"/>
      <c r="Q18" s="39">
        <v>0</v>
      </c>
      <c r="R18" s="29"/>
      <c r="S18" s="39">
        <v>0</v>
      </c>
      <c r="T18" s="29"/>
      <c r="U18" s="39">
        <v>0</v>
      </c>
      <c r="V18" s="29"/>
      <c r="W18" s="39">
        <v>0</v>
      </c>
      <c r="X18" s="29"/>
      <c r="Y18" s="39">
        <v>0</v>
      </c>
      <c r="Z18" s="29"/>
      <c r="AA18" s="39">
        <v>0</v>
      </c>
      <c r="AB18" s="29"/>
      <c r="AC18" s="39">
        <v>0</v>
      </c>
      <c r="AD18" s="29"/>
      <c r="AE18" s="39">
        <f>SUM(W18:AD18)</f>
        <v>0</v>
      </c>
      <c r="AF18" s="29"/>
      <c r="AG18" s="144">
        <f>SUM(C18:U18,AE18)</f>
        <v>0</v>
      </c>
      <c r="AH18" s="29"/>
      <c r="AI18" s="39">
        <v>-1193813</v>
      </c>
      <c r="AJ18" s="29"/>
      <c r="AK18" s="39">
        <f>SUM(AG18:AI18)</f>
        <v>-1193813</v>
      </c>
    </row>
    <row r="19" spans="1:37" ht="18" customHeight="1">
      <c r="A19" s="50" t="s">
        <v>327</v>
      </c>
      <c r="B19" s="8"/>
      <c r="C19" s="172">
        <f>SUM(C18:C18)</f>
        <v>0</v>
      </c>
      <c r="D19" s="48"/>
      <c r="E19" s="172">
        <f>SUM(E18:E18)</f>
        <v>0</v>
      </c>
      <c r="F19" s="48"/>
      <c r="G19" s="172">
        <f>SUM(G18:G18)</f>
        <v>0</v>
      </c>
      <c r="H19" s="48"/>
      <c r="I19" s="172">
        <f>SUM(I18:I18)</f>
        <v>0</v>
      </c>
      <c r="J19" s="48"/>
      <c r="K19" s="172">
        <f>SUM(K18:K18)</f>
        <v>0</v>
      </c>
      <c r="L19" s="48"/>
      <c r="M19" s="172">
        <f>SUM(M18:M18)</f>
        <v>0</v>
      </c>
      <c r="N19" s="48"/>
      <c r="O19" s="172">
        <f>SUM(O18:O18)</f>
        <v>0</v>
      </c>
      <c r="P19" s="48"/>
      <c r="Q19" s="172">
        <f>SUM(Q18:Q18)</f>
        <v>0</v>
      </c>
      <c r="R19" s="48"/>
      <c r="S19" s="172">
        <f>SUM(S18:S18)</f>
        <v>0</v>
      </c>
      <c r="T19" s="48"/>
      <c r="U19" s="172">
        <f>SUM(U18:U18)</f>
        <v>0</v>
      </c>
      <c r="V19" s="48"/>
      <c r="W19" s="172">
        <f>SUM(W18:W18)</f>
        <v>0</v>
      </c>
      <c r="X19" s="48"/>
      <c r="Y19" s="172">
        <f>SUM(Y18:Y18)</f>
        <v>0</v>
      </c>
      <c r="Z19" s="169"/>
      <c r="AA19" s="172">
        <f>SUM(AA18:AA18)</f>
        <v>0</v>
      </c>
      <c r="AB19" s="169"/>
      <c r="AC19" s="172">
        <f>SUM(AC18:AC18)</f>
        <v>0</v>
      </c>
      <c r="AD19" s="48"/>
      <c r="AE19" s="172">
        <f>SUM(W19:AD19)</f>
        <v>0</v>
      </c>
      <c r="AF19" s="48"/>
      <c r="AG19" s="172">
        <f>SUM(C19:U19,AE19)</f>
        <v>0</v>
      </c>
      <c r="AH19" s="48"/>
      <c r="AI19" s="172">
        <f>SUM(AI18:AI18)</f>
        <v>-1193813</v>
      </c>
      <c r="AJ19" s="48"/>
      <c r="AK19" s="172">
        <f>SUM(AK18:AK18)</f>
        <v>-1193813</v>
      </c>
    </row>
    <row r="20" spans="1:37" ht="18" customHeight="1">
      <c r="A20" s="50" t="s">
        <v>215</v>
      </c>
      <c r="B20" s="8"/>
      <c r="C20" s="171"/>
      <c r="D20" s="48"/>
      <c r="E20" s="171"/>
      <c r="F20" s="48"/>
      <c r="G20" s="48"/>
      <c r="H20" s="48"/>
      <c r="I20" s="48"/>
      <c r="J20" s="48"/>
      <c r="K20" s="33"/>
      <c r="L20" s="48"/>
      <c r="M20" s="171"/>
      <c r="N20" s="48"/>
      <c r="O20" s="171"/>
      <c r="P20" s="48"/>
      <c r="Q20" s="171"/>
      <c r="R20" s="48"/>
      <c r="S20" s="171"/>
      <c r="T20" s="48"/>
      <c r="U20" s="171"/>
      <c r="V20" s="48"/>
      <c r="W20" s="171"/>
      <c r="X20" s="48"/>
      <c r="Y20" s="48"/>
      <c r="Z20" s="48"/>
      <c r="AA20" s="171"/>
      <c r="AB20" s="171"/>
      <c r="AC20" s="171"/>
      <c r="AD20" s="48"/>
      <c r="AE20" s="171"/>
      <c r="AF20" s="48"/>
      <c r="AG20" s="171"/>
      <c r="AH20" s="48"/>
      <c r="AI20" s="48"/>
      <c r="AJ20" s="48"/>
      <c r="AK20" s="48"/>
    </row>
    <row r="21" spans="1:37" ht="18" customHeight="1">
      <c r="A21" t="s">
        <v>216</v>
      </c>
      <c r="B21" s="8"/>
      <c r="C21" s="29">
        <v>0</v>
      </c>
      <c r="D21" s="29"/>
      <c r="E21" s="29">
        <v>0</v>
      </c>
      <c r="F21" s="29"/>
      <c r="G21" s="29">
        <v>-2182</v>
      </c>
      <c r="H21" s="29"/>
      <c r="I21" s="29">
        <v>0</v>
      </c>
      <c r="J21" s="29"/>
      <c r="K21" s="29">
        <v>0</v>
      </c>
      <c r="L21" s="29"/>
      <c r="M21" s="29">
        <v>0</v>
      </c>
      <c r="N21" s="29"/>
      <c r="O21" s="29">
        <v>0</v>
      </c>
      <c r="P21" s="29"/>
      <c r="Q21" s="29">
        <v>0</v>
      </c>
      <c r="R21" s="29"/>
      <c r="S21" s="29">
        <v>0</v>
      </c>
      <c r="T21" s="29"/>
      <c r="U21" s="29">
        <v>0</v>
      </c>
      <c r="V21" s="29"/>
      <c r="W21" s="29">
        <v>48</v>
      </c>
      <c r="X21" s="29"/>
      <c r="Y21" s="29">
        <v>0</v>
      </c>
      <c r="Z21" s="29"/>
      <c r="AA21" s="29">
        <v>0</v>
      </c>
      <c r="AB21" s="29"/>
      <c r="AC21" s="29">
        <v>0</v>
      </c>
      <c r="AD21" s="29"/>
      <c r="AE21" s="29">
        <f t="shared" ref="AE21:AE23" si="0">SUM(W21:AD21)</f>
        <v>48</v>
      </c>
      <c r="AF21" s="29"/>
      <c r="AG21" s="147">
        <f>SUM(C21:U21,AE21)</f>
        <v>-2134</v>
      </c>
      <c r="AH21" s="29"/>
      <c r="AI21" s="29">
        <v>2134</v>
      </c>
      <c r="AJ21" s="29"/>
      <c r="AK21" s="29">
        <f>SUM(AG21:AI21)</f>
        <v>0</v>
      </c>
    </row>
    <row r="22" spans="1:37" ht="18" customHeight="1">
      <c r="A22" t="s">
        <v>217</v>
      </c>
      <c r="B22" s="8"/>
      <c r="C22" s="29">
        <v>0</v>
      </c>
      <c r="D22" s="29"/>
      <c r="E22" s="29">
        <v>0</v>
      </c>
      <c r="F22" s="29"/>
      <c r="G22" s="29">
        <v>0</v>
      </c>
      <c r="H22" s="29"/>
      <c r="I22" s="29">
        <v>0</v>
      </c>
      <c r="J22" s="29"/>
      <c r="K22" s="29">
        <v>0</v>
      </c>
      <c r="L22" s="29"/>
      <c r="M22" s="29">
        <v>0</v>
      </c>
      <c r="N22" s="29"/>
      <c r="O22" s="29">
        <v>0</v>
      </c>
      <c r="P22" s="29"/>
      <c r="Q22" s="29">
        <v>0</v>
      </c>
      <c r="R22" s="29"/>
      <c r="S22" s="29">
        <v>0</v>
      </c>
      <c r="T22" s="29"/>
      <c r="U22" s="29">
        <v>0</v>
      </c>
      <c r="V22" s="29"/>
      <c r="W22" s="29">
        <v>0</v>
      </c>
      <c r="X22" s="29"/>
      <c r="Y22" s="29">
        <v>0</v>
      </c>
      <c r="Z22" s="29"/>
      <c r="AA22" s="29">
        <v>0</v>
      </c>
      <c r="AB22" s="29"/>
      <c r="AC22" s="29">
        <v>0</v>
      </c>
      <c r="AD22" s="29"/>
      <c r="AE22" s="29">
        <f t="shared" si="0"/>
        <v>0</v>
      </c>
      <c r="AF22" s="29"/>
      <c r="AG22" s="147">
        <f>SUM(C22:U22,AE22)</f>
        <v>0</v>
      </c>
      <c r="AH22" s="29"/>
      <c r="AI22" s="29">
        <v>55563</v>
      </c>
      <c r="AJ22" s="29"/>
      <c r="AK22" s="29">
        <f t="shared" ref="AK22:AK23" si="1">SUM(AG22:AI22)</f>
        <v>55563</v>
      </c>
    </row>
    <row r="23" spans="1:37" ht="18" customHeight="1">
      <c r="A23" t="s">
        <v>218</v>
      </c>
      <c r="C23" s="39">
        <v>0</v>
      </c>
      <c r="D23" s="29"/>
      <c r="E23" s="39">
        <v>0</v>
      </c>
      <c r="F23" s="29"/>
      <c r="G23" s="39">
        <v>6502</v>
      </c>
      <c r="H23" s="29"/>
      <c r="I23" s="39">
        <v>0</v>
      </c>
      <c r="J23" s="29"/>
      <c r="K23" s="39">
        <v>0</v>
      </c>
      <c r="L23" s="29"/>
      <c r="M23" s="39">
        <v>0</v>
      </c>
      <c r="N23" s="29"/>
      <c r="O23" s="39">
        <v>0</v>
      </c>
      <c r="P23" s="29"/>
      <c r="Q23" s="39">
        <v>-726</v>
      </c>
      <c r="R23" s="29"/>
      <c r="S23" s="39">
        <v>0</v>
      </c>
      <c r="T23" s="29"/>
      <c r="U23" s="39">
        <v>0</v>
      </c>
      <c r="V23" s="29"/>
      <c r="W23" s="39">
        <v>-31674</v>
      </c>
      <c r="X23" s="29"/>
      <c r="Y23" s="39">
        <v>0</v>
      </c>
      <c r="Z23" s="29"/>
      <c r="AA23" s="39">
        <v>-5776</v>
      </c>
      <c r="AB23" s="29"/>
      <c r="AC23" s="39">
        <v>0</v>
      </c>
      <c r="AD23" s="29"/>
      <c r="AE23" s="39">
        <f t="shared" si="0"/>
        <v>-37450</v>
      </c>
      <c r="AF23" s="29"/>
      <c r="AG23" s="144">
        <f>SUM(C23:S23,AE23)</f>
        <v>-31674</v>
      </c>
      <c r="AH23" s="29"/>
      <c r="AI23" s="39">
        <v>-213585</v>
      </c>
      <c r="AJ23" s="29"/>
      <c r="AK23" s="39">
        <f t="shared" si="1"/>
        <v>-245259</v>
      </c>
    </row>
    <row r="24" spans="1:37" ht="18" customHeight="1">
      <c r="A24" s="50" t="s">
        <v>219</v>
      </c>
      <c r="B24" s="8"/>
      <c r="C24" s="173">
        <f>SUM(C21:C23)</f>
        <v>0</v>
      </c>
      <c r="D24" s="169"/>
      <c r="E24" s="173">
        <f>SUM(E21:E23)</f>
        <v>0</v>
      </c>
      <c r="F24" s="169"/>
      <c r="G24" s="173">
        <f>SUM(G21:G23)</f>
        <v>4320</v>
      </c>
      <c r="H24" s="169"/>
      <c r="I24" s="173">
        <f>SUM(I21:I23)</f>
        <v>0</v>
      </c>
      <c r="J24" s="169"/>
      <c r="K24" s="173">
        <f>SUM(K21:K23)</f>
        <v>0</v>
      </c>
      <c r="L24" s="169"/>
      <c r="M24" s="173">
        <f>SUM(M21:M23)</f>
        <v>0</v>
      </c>
      <c r="N24" s="169"/>
      <c r="O24" s="173">
        <f>SUM(O21:O23)</f>
        <v>0</v>
      </c>
      <c r="P24" s="169"/>
      <c r="Q24" s="173">
        <f>SUM(Q21:Q23)</f>
        <v>-726</v>
      </c>
      <c r="R24" s="169"/>
      <c r="S24" s="173">
        <f>SUM(S21:S23)</f>
        <v>0</v>
      </c>
      <c r="T24" s="169"/>
      <c r="U24" s="173">
        <f>SUM(U21:U23)</f>
        <v>0</v>
      </c>
      <c r="V24" s="169"/>
      <c r="W24" s="173">
        <f>SUM(W21:W23)</f>
        <v>-31626</v>
      </c>
      <c r="X24" s="169"/>
      <c r="Y24" s="173">
        <f>SUM(Y21:Y23)</f>
        <v>0</v>
      </c>
      <c r="Z24" s="169"/>
      <c r="AA24" s="173">
        <f>SUM(AA21:AA23)</f>
        <v>-5776</v>
      </c>
      <c r="AB24" s="169"/>
      <c r="AC24" s="173">
        <f>SUM(AC21:AC23)</f>
        <v>0</v>
      </c>
      <c r="AD24" s="169"/>
      <c r="AE24" s="173">
        <f>SUM(W24:AD24)</f>
        <v>-37402</v>
      </c>
      <c r="AF24" s="169"/>
      <c r="AG24" s="173">
        <f>SUM(C24:U24,AE24)</f>
        <v>-33808</v>
      </c>
      <c r="AH24" s="169"/>
      <c r="AI24" s="173">
        <f>SUM(AI21:AI23)</f>
        <v>-155888</v>
      </c>
      <c r="AJ24" s="169"/>
      <c r="AK24" s="173">
        <f>SUM(AK21:AK23)</f>
        <v>-189696</v>
      </c>
    </row>
    <row r="25" spans="1:37" ht="18" customHeight="1">
      <c r="A25" s="34" t="s">
        <v>220</v>
      </c>
      <c r="B25" s="8"/>
      <c r="C25" s="103"/>
      <c r="D25" s="26"/>
      <c r="E25" s="103"/>
      <c r="F25" s="26"/>
      <c r="G25" s="26"/>
      <c r="H25" s="26"/>
      <c r="I25" s="26"/>
      <c r="J25" s="26"/>
      <c r="K25" s="103"/>
      <c r="L25" s="26"/>
      <c r="M25" s="103"/>
      <c r="N25" s="26"/>
      <c r="O25" s="103"/>
      <c r="P25" s="33"/>
      <c r="Q25" s="103"/>
      <c r="R25" s="33"/>
      <c r="S25" s="103"/>
      <c r="T25" s="26"/>
      <c r="U25" s="103"/>
      <c r="V25" s="26"/>
      <c r="W25" s="103"/>
      <c r="X25" s="26"/>
      <c r="Y25" s="103"/>
      <c r="Z25" s="103"/>
      <c r="AA25" s="103"/>
      <c r="AB25" s="103"/>
      <c r="AC25" s="103"/>
      <c r="AD25" s="26"/>
      <c r="AE25" s="103"/>
      <c r="AF25" s="26"/>
      <c r="AG25" s="103"/>
      <c r="AH25" s="26"/>
      <c r="AI25" s="49"/>
      <c r="AJ25" s="26"/>
      <c r="AK25" s="49"/>
    </row>
    <row r="26" spans="1:37" ht="18" customHeight="1">
      <c r="A26" s="34" t="s">
        <v>221</v>
      </c>
      <c r="B26" s="8"/>
      <c r="C26" s="173">
        <f>C19+C24</f>
        <v>0</v>
      </c>
      <c r="D26" s="26"/>
      <c r="E26" s="173">
        <f>E19+E24</f>
        <v>0</v>
      </c>
      <c r="F26" s="26"/>
      <c r="G26" s="173">
        <f>G19+G24</f>
        <v>4320</v>
      </c>
      <c r="H26" s="26"/>
      <c r="I26" s="173">
        <f>I19+I24</f>
        <v>0</v>
      </c>
      <c r="J26" s="26"/>
      <c r="K26" s="173">
        <f>K19+K24</f>
        <v>0</v>
      </c>
      <c r="L26" s="26"/>
      <c r="M26" s="173">
        <f>M19+M24</f>
        <v>0</v>
      </c>
      <c r="N26" s="26"/>
      <c r="O26" s="173">
        <f>O19+O24</f>
        <v>0</v>
      </c>
      <c r="P26" s="33"/>
      <c r="Q26" s="173">
        <f>Q19+Q24</f>
        <v>-726</v>
      </c>
      <c r="R26" s="33"/>
      <c r="S26" s="173">
        <f>S19+S24</f>
        <v>0</v>
      </c>
      <c r="T26" s="26"/>
      <c r="U26" s="173">
        <f>U19+U24</f>
        <v>0</v>
      </c>
      <c r="V26" s="26"/>
      <c r="W26" s="173">
        <f>W19+W24</f>
        <v>-31626</v>
      </c>
      <c r="X26" s="169"/>
      <c r="Y26" s="173">
        <f>Y19+Y24</f>
        <v>0</v>
      </c>
      <c r="Z26" s="169"/>
      <c r="AA26" s="173">
        <f>AA19+AA24</f>
        <v>-5776</v>
      </c>
      <c r="AB26" s="169"/>
      <c r="AC26" s="173">
        <f>AC19+AC24</f>
        <v>0</v>
      </c>
      <c r="AD26" s="26"/>
      <c r="AE26" s="173">
        <f>SUM(W26:AD26)</f>
        <v>-37402</v>
      </c>
      <c r="AF26" s="26"/>
      <c r="AG26" s="173">
        <f>SUM(C26:U26,AE26)</f>
        <v>-33808</v>
      </c>
      <c r="AH26" s="26"/>
      <c r="AI26" s="173">
        <f>AI19+AI24</f>
        <v>-1349701</v>
      </c>
      <c r="AJ26" s="26"/>
      <c r="AK26" s="173">
        <f>AK19+AK24</f>
        <v>-1383509</v>
      </c>
    </row>
    <row r="27" spans="1:37" ht="18" customHeight="1">
      <c r="A27" s="34" t="s">
        <v>222</v>
      </c>
      <c r="B27" s="8"/>
      <c r="C27" s="103"/>
      <c r="D27" s="26"/>
      <c r="E27" s="103"/>
      <c r="F27" s="26"/>
      <c r="G27" s="26"/>
      <c r="H27" s="26"/>
      <c r="I27" s="26"/>
      <c r="J27" s="26"/>
      <c r="K27" s="103"/>
      <c r="L27" s="26"/>
      <c r="M27" s="103"/>
      <c r="N27" s="26"/>
      <c r="O27" s="103"/>
      <c r="P27" s="33"/>
      <c r="Q27" s="103"/>
      <c r="R27" s="33"/>
      <c r="S27" s="103"/>
      <c r="T27" s="26"/>
      <c r="U27" s="103"/>
      <c r="V27" s="26"/>
      <c r="W27" s="103"/>
      <c r="X27" s="26"/>
      <c r="Y27" s="26"/>
      <c r="Z27" s="26"/>
      <c r="AA27" s="103"/>
      <c r="AB27" s="103"/>
      <c r="AC27" s="103"/>
      <c r="AD27" s="26"/>
      <c r="AE27" s="103"/>
      <c r="AF27" s="26"/>
      <c r="AG27" s="103"/>
      <c r="AH27" s="26"/>
      <c r="AI27" s="49"/>
      <c r="AJ27" s="26"/>
      <c r="AK27" s="49"/>
    </row>
    <row r="28" spans="1:37" ht="18" customHeight="1">
      <c r="A28" t="s">
        <v>223</v>
      </c>
      <c r="B28" s="8"/>
      <c r="C28" s="29">
        <v>0</v>
      </c>
      <c r="D28" s="29"/>
      <c r="E28" s="29">
        <v>0</v>
      </c>
      <c r="F28" s="29"/>
      <c r="G28" s="29">
        <v>0</v>
      </c>
      <c r="H28" s="29"/>
      <c r="I28" s="29">
        <v>0</v>
      </c>
      <c r="J28" s="29"/>
      <c r="K28" s="29">
        <v>0</v>
      </c>
      <c r="L28" s="29"/>
      <c r="M28" s="29">
        <v>0</v>
      </c>
      <c r="N28" s="29"/>
      <c r="O28" s="29">
        <v>0</v>
      </c>
      <c r="P28" s="29"/>
      <c r="Q28" s="29">
        <v>8076622</v>
      </c>
      <c r="R28" s="29"/>
      <c r="S28" s="29">
        <v>0</v>
      </c>
      <c r="T28" s="29"/>
      <c r="U28" s="29">
        <v>0</v>
      </c>
      <c r="V28" s="29"/>
      <c r="W28" s="29">
        <v>0</v>
      </c>
      <c r="X28" s="29"/>
      <c r="Y28" s="29">
        <v>0</v>
      </c>
      <c r="Z28" s="29"/>
      <c r="AA28" s="29">
        <v>0</v>
      </c>
      <c r="AB28" s="29"/>
      <c r="AC28" s="29">
        <v>0</v>
      </c>
      <c r="AD28" s="29"/>
      <c r="AE28" s="29">
        <f>SUM(W28:AD28)</f>
        <v>0</v>
      </c>
      <c r="AF28" s="29"/>
      <c r="AG28" s="147">
        <f>SUM(C28:U28,AE28)</f>
        <v>8076622</v>
      </c>
      <c r="AH28" s="29"/>
      <c r="AI28" s="29">
        <v>1281703</v>
      </c>
      <c r="AJ28" s="29"/>
      <c r="AK28" s="29">
        <f>SUM(AG28:AI28)</f>
        <v>9358325</v>
      </c>
    </row>
    <row r="29" spans="1:37" ht="18" customHeight="1">
      <c r="A29" t="s">
        <v>224</v>
      </c>
      <c r="B29" s="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145"/>
      <c r="AH29" s="29"/>
      <c r="AI29" s="29"/>
      <c r="AJ29" s="29"/>
      <c r="AK29" s="29"/>
    </row>
    <row r="30" spans="1:37" ht="18" customHeight="1">
      <c r="A30" t="s">
        <v>225</v>
      </c>
      <c r="B30" s="8"/>
      <c r="C30" s="29">
        <v>0</v>
      </c>
      <c r="D30" s="29"/>
      <c r="E30" s="29">
        <v>0</v>
      </c>
      <c r="F30" s="29"/>
      <c r="G30" s="29">
        <v>0</v>
      </c>
      <c r="H30" s="29"/>
      <c r="I30" s="29">
        <v>0</v>
      </c>
      <c r="J30" s="29"/>
      <c r="K30" s="29">
        <v>0</v>
      </c>
      <c r="L30" s="29"/>
      <c r="M30" s="29">
        <v>0</v>
      </c>
      <c r="N30" s="29"/>
      <c r="O30" s="29">
        <v>0</v>
      </c>
      <c r="P30" s="29"/>
      <c r="Q30" s="29">
        <v>4293</v>
      </c>
      <c r="R30" s="29"/>
      <c r="S30" s="29">
        <v>0</v>
      </c>
      <c r="T30" s="29"/>
      <c r="U30" s="29">
        <v>0</v>
      </c>
      <c r="V30" s="29"/>
      <c r="W30" s="29">
        <v>0</v>
      </c>
      <c r="X30" s="29"/>
      <c r="Y30" s="29">
        <v>0</v>
      </c>
      <c r="Z30" s="29"/>
      <c r="AA30" s="29">
        <v>0</v>
      </c>
      <c r="AB30" s="29"/>
      <c r="AC30" s="29">
        <v>0</v>
      </c>
      <c r="AD30" s="29"/>
      <c r="AE30" s="29">
        <f t="shared" ref="AE30" si="2">SUM(W30:AD30)</f>
        <v>0</v>
      </c>
      <c r="AF30" s="29"/>
      <c r="AG30" s="147">
        <f>SUM(C30:U30,AE30)</f>
        <v>4293</v>
      </c>
      <c r="AH30" s="29"/>
      <c r="AI30" s="29">
        <v>-2</v>
      </c>
      <c r="AJ30" s="29"/>
      <c r="AK30" s="29">
        <f t="shared" ref="AK30:AK31" si="3">SUM(AG30:AI30)</f>
        <v>4291</v>
      </c>
    </row>
    <row r="31" spans="1:37" ht="18" customHeight="1">
      <c r="A31" t="s">
        <v>226</v>
      </c>
      <c r="B31" s="8"/>
      <c r="C31" s="29">
        <v>0</v>
      </c>
      <c r="D31" s="29"/>
      <c r="E31" s="29">
        <v>0</v>
      </c>
      <c r="F31" s="29"/>
      <c r="G31" s="29">
        <v>0</v>
      </c>
      <c r="H31" s="29"/>
      <c r="I31" s="29">
        <v>0</v>
      </c>
      <c r="J31" s="29"/>
      <c r="K31" s="29">
        <v>0</v>
      </c>
      <c r="L31" s="29"/>
      <c r="M31" s="29">
        <v>0</v>
      </c>
      <c r="N31" s="29"/>
      <c r="O31" s="29">
        <v>0</v>
      </c>
      <c r="P31" s="29"/>
      <c r="Q31" s="29">
        <v>0</v>
      </c>
      <c r="R31" s="29"/>
      <c r="S31" s="29">
        <v>0</v>
      </c>
      <c r="T31" s="29"/>
      <c r="U31" s="29">
        <v>0</v>
      </c>
      <c r="V31" s="29"/>
      <c r="W31" s="29">
        <v>9870064</v>
      </c>
      <c r="X31" s="29"/>
      <c r="Y31" s="29">
        <v>-89359</v>
      </c>
      <c r="Z31" s="29"/>
      <c r="AA31" s="29">
        <v>141502</v>
      </c>
      <c r="AB31" s="29"/>
      <c r="AC31" s="29">
        <v>-5801</v>
      </c>
      <c r="AD31" s="29"/>
      <c r="AE31" s="29">
        <f>SUM(W31:AD31)</f>
        <v>9916406</v>
      </c>
      <c r="AF31" s="29"/>
      <c r="AG31" s="147">
        <f>SUM(C31:U31,AE31)</f>
        <v>9916406</v>
      </c>
      <c r="AH31" s="29"/>
      <c r="AI31" s="29">
        <v>846756</v>
      </c>
      <c r="AJ31" s="29"/>
      <c r="AK31" s="29">
        <f t="shared" si="3"/>
        <v>10763162</v>
      </c>
    </row>
    <row r="32" spans="1:37" ht="18" customHeight="1">
      <c r="A32" s="165" t="s">
        <v>227</v>
      </c>
      <c r="B32" s="8"/>
      <c r="C32" s="174">
        <f>SUM(C28:C31)</f>
        <v>0</v>
      </c>
      <c r="D32" s="48"/>
      <c r="E32" s="174">
        <f>SUM(E28:E31)</f>
        <v>0</v>
      </c>
      <c r="F32" s="48"/>
      <c r="G32" s="174">
        <f>SUM(G28:G31)</f>
        <v>0</v>
      </c>
      <c r="H32" s="48"/>
      <c r="I32" s="174">
        <f>SUM(I28:I31)</f>
        <v>0</v>
      </c>
      <c r="J32" s="48"/>
      <c r="K32" s="174">
        <f>SUM(K28:K31)</f>
        <v>0</v>
      </c>
      <c r="L32" s="48"/>
      <c r="M32" s="174">
        <f>SUM(M28:M31)</f>
        <v>0</v>
      </c>
      <c r="N32" s="48"/>
      <c r="O32" s="174">
        <f>SUM(O28:O31)</f>
        <v>0</v>
      </c>
      <c r="P32" s="48"/>
      <c r="Q32" s="174">
        <f>SUM(Q28:Q31)</f>
        <v>8080915</v>
      </c>
      <c r="R32" s="48"/>
      <c r="S32" s="174">
        <f>SUM(S28:S31)</f>
        <v>0</v>
      </c>
      <c r="T32" s="48"/>
      <c r="U32" s="174">
        <f>SUM(U28:U31)</f>
        <v>0</v>
      </c>
      <c r="V32" s="48"/>
      <c r="W32" s="174">
        <f>SUM(W28:W31)</f>
        <v>9870064</v>
      </c>
      <c r="X32" s="48"/>
      <c r="Y32" s="174">
        <f>SUM(Y28:Y31)</f>
        <v>-89359</v>
      </c>
      <c r="Z32" s="169"/>
      <c r="AA32" s="174">
        <f>SUM(AA28:AA31)</f>
        <v>141502</v>
      </c>
      <c r="AB32" s="169"/>
      <c r="AC32" s="174">
        <f>SUM(AC28:AC31)</f>
        <v>-5801</v>
      </c>
      <c r="AD32" s="48"/>
      <c r="AE32" s="174">
        <f>SUM(W32:AD32)</f>
        <v>9916406</v>
      </c>
      <c r="AF32" s="48"/>
      <c r="AG32" s="174">
        <f>SUM(C32:U32,AE32)</f>
        <v>17997321</v>
      </c>
      <c r="AH32" s="48"/>
      <c r="AI32" s="174">
        <f>SUM(AI28:AI31)</f>
        <v>2128457</v>
      </c>
      <c r="AJ32" s="48"/>
      <c r="AK32" s="174">
        <f>AG32+AI32</f>
        <v>20125778</v>
      </c>
    </row>
    <row r="33" spans="1:37" ht="18" customHeight="1">
      <c r="A33" t="s">
        <v>228</v>
      </c>
      <c r="C33" s="111"/>
      <c r="D33" s="48"/>
      <c r="E33" s="111"/>
      <c r="F33" s="48"/>
      <c r="G33" s="111"/>
      <c r="H33" s="48"/>
      <c r="I33" s="111"/>
      <c r="J33" s="48"/>
      <c r="K33" s="111"/>
      <c r="L33" s="48"/>
      <c r="M33" s="112"/>
      <c r="N33" s="48"/>
      <c r="O33" s="111"/>
      <c r="P33" s="48"/>
      <c r="Q33" s="111"/>
      <c r="R33" s="48"/>
      <c r="S33" s="111"/>
      <c r="T33" s="33"/>
      <c r="U33" s="111"/>
      <c r="W33" s="111"/>
      <c r="X33" s="110"/>
      <c r="Y33" s="111"/>
      <c r="Z33" s="48"/>
      <c r="AA33" s="111"/>
      <c r="AB33" s="48"/>
      <c r="AC33" s="111"/>
      <c r="AD33" s="48"/>
      <c r="AE33" s="111"/>
      <c r="AF33" s="48"/>
      <c r="AG33" s="111"/>
      <c r="AH33" s="33"/>
      <c r="AI33" s="111"/>
      <c r="AJ33" s="33"/>
      <c r="AK33" s="111"/>
    </row>
    <row r="34" spans="1:37" ht="18" customHeight="1">
      <c r="A34" t="s">
        <v>229</v>
      </c>
      <c r="B34" s="8"/>
      <c r="C34" s="29">
        <v>0</v>
      </c>
      <c r="D34" s="29"/>
      <c r="E34" s="29">
        <v>0</v>
      </c>
      <c r="F34" s="29"/>
      <c r="G34" s="29">
        <v>0</v>
      </c>
      <c r="H34" s="29"/>
      <c r="I34" s="29">
        <v>0</v>
      </c>
      <c r="J34" s="29"/>
      <c r="K34" s="29">
        <v>0</v>
      </c>
      <c r="L34" s="29"/>
      <c r="M34" s="29">
        <v>0</v>
      </c>
      <c r="N34" s="29"/>
      <c r="O34" s="29">
        <v>0</v>
      </c>
      <c r="P34" s="29"/>
      <c r="Q34" s="29">
        <v>-538016</v>
      </c>
      <c r="R34" s="29"/>
      <c r="S34" s="29">
        <v>0</v>
      </c>
      <c r="T34" s="29"/>
      <c r="U34" s="29">
        <v>0</v>
      </c>
      <c r="V34" s="29"/>
      <c r="W34" s="29">
        <v>0</v>
      </c>
      <c r="X34" s="29"/>
      <c r="Y34" s="29">
        <v>0</v>
      </c>
      <c r="Z34" s="29"/>
      <c r="AA34" s="29">
        <v>0</v>
      </c>
      <c r="AB34" s="29"/>
      <c r="AC34" s="29">
        <v>0</v>
      </c>
      <c r="AD34" s="29"/>
      <c r="AE34" s="29">
        <f t="shared" ref="AE34:AE35" si="4">SUM(W34:AD34)</f>
        <v>0</v>
      </c>
      <c r="AF34" s="29"/>
      <c r="AG34" s="147">
        <f>SUM(C34:U34,AE34)</f>
        <v>-538016</v>
      </c>
      <c r="AH34" s="29"/>
      <c r="AI34" s="29">
        <v>0</v>
      </c>
      <c r="AJ34" s="29"/>
      <c r="AK34" s="29">
        <f t="shared" ref="AK34:AK35" si="5">SUM(AG34:AI34)</f>
        <v>-538016</v>
      </c>
    </row>
    <row r="35" spans="1:37" ht="18" customHeight="1">
      <c r="A35" t="s">
        <v>230</v>
      </c>
      <c r="B35" s="8"/>
      <c r="C35" s="107">
        <v>0</v>
      </c>
      <c r="D35" s="49"/>
      <c r="E35" s="107">
        <v>0</v>
      </c>
      <c r="F35" s="49"/>
      <c r="G35" s="107">
        <v>0</v>
      </c>
      <c r="H35" s="49"/>
      <c r="I35" s="107">
        <v>0</v>
      </c>
      <c r="J35" s="49"/>
      <c r="K35" s="107">
        <v>0</v>
      </c>
      <c r="L35" s="49"/>
      <c r="M35" s="107">
        <v>0</v>
      </c>
      <c r="N35" s="49"/>
      <c r="O35" s="107">
        <v>0</v>
      </c>
      <c r="P35" s="49"/>
      <c r="Q35" s="107">
        <v>375597</v>
      </c>
      <c r="R35" s="49"/>
      <c r="S35" s="107">
        <v>0</v>
      </c>
      <c r="T35" s="146"/>
      <c r="U35" s="107">
        <v>0</v>
      </c>
      <c r="W35" s="107">
        <v>0</v>
      </c>
      <c r="X35" s="146"/>
      <c r="Y35" s="107">
        <v>0</v>
      </c>
      <c r="Z35" s="146"/>
      <c r="AA35" s="107">
        <v>-50669</v>
      </c>
      <c r="AB35" s="146"/>
      <c r="AC35" s="107">
        <v>-324928</v>
      </c>
      <c r="AD35" s="146"/>
      <c r="AE35" s="39">
        <f t="shared" si="4"/>
        <v>-375597</v>
      </c>
      <c r="AF35" s="146"/>
      <c r="AG35" s="144">
        <f>SUM(C35:U35,AE35)</f>
        <v>0</v>
      </c>
      <c r="AH35" s="146"/>
      <c r="AI35" s="107">
        <v>0</v>
      </c>
      <c r="AJ35" s="146"/>
      <c r="AK35" s="39">
        <f t="shared" si="5"/>
        <v>0</v>
      </c>
    </row>
    <row r="36" spans="1:37" ht="18" customHeight="1" thickBot="1">
      <c r="A36" s="34" t="s">
        <v>231</v>
      </c>
      <c r="B36" s="8"/>
      <c r="C36" s="175">
        <f>C15+C26+C32+C34+C35</f>
        <v>8413569</v>
      </c>
      <c r="D36" s="26"/>
      <c r="E36" s="175">
        <f>E15+E26+E32+E34+E35</f>
        <v>56004025</v>
      </c>
      <c r="F36" s="26"/>
      <c r="G36" s="175">
        <f>G15+G26+G32+G34+G35</f>
        <v>5217178</v>
      </c>
      <c r="H36" s="26"/>
      <c r="I36" s="175">
        <f>I15+I26+I32+I34+I35</f>
        <v>-9917</v>
      </c>
      <c r="J36" s="26"/>
      <c r="K36" s="175">
        <f>K15+K26+K32+K34+K35</f>
        <v>3621945</v>
      </c>
      <c r="L36" s="26"/>
      <c r="M36" s="175">
        <f>M15+M26+M32+M34+M35</f>
        <v>929166</v>
      </c>
      <c r="N36" s="26"/>
      <c r="O36" s="175">
        <f>O15+O26+O32+O34+O35</f>
        <v>3666565</v>
      </c>
      <c r="P36" s="33"/>
      <c r="Q36" s="175">
        <f>Q15+Q26+Q32+Q34+Q35</f>
        <v>128567655</v>
      </c>
      <c r="R36" s="33"/>
      <c r="S36" s="175">
        <f>S15+S26+S32+S34+S35</f>
        <v>-8287164</v>
      </c>
      <c r="T36" s="26"/>
      <c r="U36" s="175">
        <f>U15+U26+U32+U34+U35</f>
        <v>26932000</v>
      </c>
      <c r="V36" s="26"/>
      <c r="W36" s="175">
        <f>W15+W26+W32+W34+W35</f>
        <v>-25102109</v>
      </c>
      <c r="X36" s="26"/>
      <c r="Y36" s="175">
        <f>Y15+Y26+Y32+Y34+Y35</f>
        <v>1471947</v>
      </c>
      <c r="Z36" s="169"/>
      <c r="AA36" s="175">
        <f>AA15+AA26+AA32+AA34+AA35</f>
        <v>2429233</v>
      </c>
      <c r="AB36" s="169"/>
      <c r="AC36" s="175">
        <f>AC15+AC26+AC32+AC34+AC35</f>
        <v>54947388</v>
      </c>
      <c r="AD36" s="26"/>
      <c r="AE36" s="175">
        <f>SUM(W36:AD36)</f>
        <v>33746459</v>
      </c>
      <c r="AF36" s="26"/>
      <c r="AG36" s="175">
        <f>SUM(C36:U36,AE36)</f>
        <v>258801481</v>
      </c>
      <c r="AH36" s="26"/>
      <c r="AI36" s="175">
        <f>AI15+AI26+AI32+AI34+AI35</f>
        <v>46395617</v>
      </c>
      <c r="AJ36" s="26"/>
      <c r="AK36" s="175">
        <f>AK15+AK26+AK32+AK34+AK35</f>
        <v>305197098</v>
      </c>
    </row>
    <row r="37" spans="1:37" ht="14.4" thickTop="1"/>
  </sheetData>
  <mergeCells count="3">
    <mergeCell ref="C5:AK5"/>
    <mergeCell ref="M6:Q6"/>
    <mergeCell ref="W6:AE6"/>
  </mergeCells>
  <pageMargins left="0.4" right="0.4" top="0.48" bottom="0.5" header="0.5" footer="0.5"/>
  <pageSetup paperSize="9" scale="43" firstPageNumber="12" fitToHeight="0" orientation="landscape" useFirstPageNumber="1" r:id="rId1"/>
  <headerFooter>
    <oddFooter>&amp;L&amp;13 The accompanying notes form an integral part of the interim financial statements.
&amp;C&amp;13&amp;P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4B6B-96BB-442D-90F5-AF3B3F11954A}">
  <sheetPr codeName="Sheet4">
    <pageSetUpPr fitToPage="1"/>
  </sheetPr>
  <dimension ref="A1:AK40"/>
  <sheetViews>
    <sheetView showGridLines="0" zoomScaleNormal="100" zoomScaleSheetLayoutView="100" workbookViewId="0"/>
  </sheetViews>
  <sheetFormatPr defaultColWidth="8.5546875" defaultRowHeight="13.8"/>
  <cols>
    <col min="1" max="1" width="52.88671875" customWidth="1"/>
    <col min="2" max="2" width="6.5546875" customWidth="1"/>
    <col min="3" max="3" width="11.44140625" bestFit="1" customWidth="1"/>
    <col min="4" max="4" width="1.21875" customWidth="1"/>
    <col min="5" max="5" width="15.5546875" bestFit="1" customWidth="1"/>
    <col min="6" max="6" width="1.21875" customWidth="1"/>
    <col min="7" max="7" width="17.44140625" customWidth="1"/>
    <col min="8" max="8" width="1.21875" customWidth="1"/>
    <col min="9" max="9" width="14.44140625" bestFit="1" customWidth="1"/>
    <col min="10" max="10" width="1.21875" customWidth="1"/>
    <col min="11" max="11" width="11" bestFit="1" customWidth="1"/>
    <col min="12" max="12" width="1.21875" customWidth="1"/>
    <col min="13" max="13" width="9.44140625" bestFit="1" customWidth="1"/>
    <col min="14" max="14" width="1.21875" customWidth="1"/>
    <col min="15" max="15" width="12.5546875" customWidth="1"/>
    <col min="16" max="16" width="1.21875" customWidth="1"/>
    <col min="17" max="17" width="14.44140625" bestFit="1" customWidth="1"/>
    <col min="18" max="18" width="1.21875" customWidth="1"/>
    <col min="19" max="19" width="12.5546875" bestFit="1" customWidth="1"/>
    <col min="20" max="20" width="1.21875" customWidth="1"/>
    <col min="21" max="21" width="12.5546875" bestFit="1" customWidth="1"/>
    <col min="22" max="22" width="1.21875" customWidth="1"/>
    <col min="23" max="23" width="12.5546875" bestFit="1" customWidth="1"/>
    <col min="24" max="24" width="1.21875" customWidth="1"/>
    <col min="25" max="25" width="13.5546875" customWidth="1"/>
    <col min="26" max="26" width="1.21875" customWidth="1"/>
    <col min="27" max="27" width="18.5546875" customWidth="1"/>
    <col min="28" max="28" width="1.21875" customWidth="1"/>
    <col min="29" max="29" width="14.44140625" customWidth="1"/>
    <col min="30" max="30" width="1.21875" customWidth="1"/>
    <col min="31" max="31" width="15.44140625" bestFit="1" customWidth="1"/>
    <col min="32" max="32" width="1.21875" customWidth="1"/>
    <col min="33" max="33" width="18.5546875" bestFit="1" customWidth="1"/>
    <col min="34" max="34" width="1.21875" customWidth="1"/>
    <col min="35" max="35" width="12" bestFit="1" customWidth="1"/>
    <col min="36" max="36" width="1.21875" customWidth="1"/>
    <col min="37" max="37" width="13.44140625" customWidth="1"/>
    <col min="38" max="38" width="8.5546875" customWidth="1"/>
  </cols>
  <sheetData>
    <row r="1" spans="1:37" s="105" customFormat="1" ht="18" customHeight="1">
      <c r="A1" s="109" t="s">
        <v>161</v>
      </c>
      <c r="B1" s="140"/>
      <c r="C1" s="141"/>
      <c r="D1" s="141"/>
    </row>
    <row r="2" spans="1:37" s="105" customFormat="1" ht="18" customHeight="1">
      <c r="A2" s="109" t="s">
        <v>162</v>
      </c>
      <c r="B2" s="140"/>
      <c r="C2" s="141"/>
      <c r="D2" s="141"/>
    </row>
    <row r="3" spans="1:37" s="105" customFormat="1" ht="18" customHeight="1">
      <c r="A3" s="142" t="s">
        <v>163</v>
      </c>
      <c r="B3" s="139"/>
      <c r="C3" s="143"/>
      <c r="D3" s="143"/>
      <c r="O3" s="143"/>
      <c r="P3" s="143"/>
      <c r="Q3" s="143"/>
      <c r="R3" s="143"/>
      <c r="W3" s="143"/>
      <c r="AA3" s="143"/>
      <c r="AB3" s="143"/>
      <c r="AC3" s="143"/>
    </row>
    <row r="4" spans="1:37" ht="18" customHeight="1">
      <c r="A4" s="51"/>
      <c r="B4" s="46"/>
      <c r="AK4" s="7" t="s">
        <v>3</v>
      </c>
    </row>
    <row r="5" spans="1:37" ht="18" customHeight="1">
      <c r="B5" s="46"/>
      <c r="C5" s="193" t="s">
        <v>164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</row>
    <row r="6" spans="1:37" ht="18" customHeight="1">
      <c r="B6" s="47"/>
      <c r="C6" s="83"/>
      <c r="D6" s="83"/>
      <c r="E6" s="83"/>
      <c r="F6" s="83"/>
      <c r="G6" s="166"/>
      <c r="H6" s="83"/>
      <c r="I6" s="83"/>
      <c r="J6" s="83"/>
      <c r="K6" s="83"/>
      <c r="L6" s="83"/>
      <c r="M6" s="197" t="s">
        <v>88</v>
      </c>
      <c r="N6" s="197"/>
      <c r="O6" s="197"/>
      <c r="P6" s="197"/>
      <c r="Q6" s="197"/>
      <c r="R6" s="83"/>
      <c r="S6" s="83"/>
      <c r="T6" s="83"/>
      <c r="U6" s="83"/>
      <c r="V6" s="83"/>
      <c r="W6" s="197" t="s">
        <v>95</v>
      </c>
      <c r="X6" s="197"/>
      <c r="Y6" s="197"/>
      <c r="Z6" s="197"/>
      <c r="AA6" s="197"/>
      <c r="AB6" s="197"/>
      <c r="AC6" s="197"/>
      <c r="AD6" s="197"/>
      <c r="AE6" s="197"/>
      <c r="AF6" s="83"/>
      <c r="AG6" s="83"/>
      <c r="AH6" s="83"/>
      <c r="AI6" s="83"/>
      <c r="AJ6" s="83"/>
      <c r="AK6" s="83"/>
    </row>
    <row r="7" spans="1:37" ht="18" customHeight="1">
      <c r="B7" s="47"/>
      <c r="C7" s="83"/>
      <c r="D7" s="83"/>
      <c r="E7" s="83"/>
      <c r="F7" s="83"/>
      <c r="G7" s="166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166"/>
      <c r="X7" s="166"/>
      <c r="Y7" s="166"/>
      <c r="Z7" s="166"/>
      <c r="AA7" s="166"/>
      <c r="AB7" s="166"/>
      <c r="AC7" s="166"/>
      <c r="AD7" s="166"/>
      <c r="AE7" s="166"/>
      <c r="AF7" s="83"/>
      <c r="AG7" s="83"/>
      <c r="AH7" s="83"/>
      <c r="AI7" s="83"/>
      <c r="AJ7" s="83"/>
      <c r="AK7" s="83"/>
    </row>
    <row r="8" spans="1:37" ht="18" customHeight="1">
      <c r="B8" s="47"/>
      <c r="C8" s="83"/>
      <c r="D8" s="83"/>
      <c r="E8" s="83"/>
      <c r="F8" s="83"/>
      <c r="G8" s="166" t="s">
        <v>165</v>
      </c>
      <c r="H8" s="83"/>
      <c r="I8" s="166" t="s">
        <v>166</v>
      </c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166"/>
      <c r="X8" s="166"/>
      <c r="Y8" s="166"/>
      <c r="Z8" s="166"/>
      <c r="AA8" s="166"/>
      <c r="AB8" s="166"/>
      <c r="AC8" s="166"/>
      <c r="AD8" s="166"/>
      <c r="AE8" s="166"/>
      <c r="AF8" s="83"/>
      <c r="AG8" s="83"/>
      <c r="AH8" s="83"/>
      <c r="AI8" s="83"/>
      <c r="AJ8" s="83"/>
      <c r="AK8" s="83"/>
    </row>
    <row r="9" spans="1:37" ht="18" customHeight="1">
      <c r="B9" s="47"/>
      <c r="E9" s="166"/>
      <c r="F9" s="166"/>
      <c r="G9" s="166" t="s">
        <v>167</v>
      </c>
      <c r="H9" s="166"/>
      <c r="I9" s="166" t="s">
        <v>168</v>
      </c>
      <c r="J9" s="166"/>
      <c r="K9" s="166"/>
      <c r="L9" s="166"/>
      <c r="M9" s="166"/>
      <c r="N9" s="166"/>
      <c r="U9" s="166"/>
      <c r="V9" s="166"/>
      <c r="W9" s="166"/>
      <c r="X9" s="166"/>
      <c r="Y9" s="166"/>
      <c r="AA9" s="166"/>
      <c r="AB9" s="166"/>
      <c r="AC9" s="166"/>
      <c r="AE9" s="166" t="s">
        <v>169</v>
      </c>
      <c r="AG9" s="167" t="s">
        <v>170</v>
      </c>
      <c r="AH9" s="166"/>
      <c r="AI9" s="166"/>
      <c r="AJ9" s="166"/>
    </row>
    <row r="10" spans="1:37" ht="18" customHeight="1">
      <c r="B10" s="8"/>
      <c r="C10" s="166" t="s">
        <v>171</v>
      </c>
      <c r="D10" s="166"/>
      <c r="E10" s="166" t="s">
        <v>81</v>
      </c>
      <c r="F10" s="166"/>
      <c r="G10" s="166" t="s">
        <v>172</v>
      </c>
      <c r="H10" s="166"/>
      <c r="I10" s="166" t="s">
        <v>173</v>
      </c>
      <c r="J10" s="166"/>
      <c r="L10" s="166"/>
      <c r="N10" s="166"/>
      <c r="O10" s="166" t="s">
        <v>174</v>
      </c>
      <c r="Q10" s="166"/>
      <c r="S10" s="166"/>
      <c r="U10" s="166" t="s">
        <v>175</v>
      </c>
      <c r="V10" s="166"/>
      <c r="W10" s="166"/>
      <c r="X10" s="166"/>
      <c r="Y10" s="166"/>
      <c r="Z10" s="166"/>
      <c r="AA10" s="166"/>
      <c r="AB10" s="166"/>
      <c r="AC10" s="166"/>
      <c r="AD10" s="166"/>
      <c r="AE10" s="166" t="s">
        <v>176</v>
      </c>
      <c r="AG10" s="167" t="s">
        <v>177</v>
      </c>
      <c r="AH10" s="166"/>
      <c r="AI10" s="166" t="s">
        <v>178</v>
      </c>
      <c r="AJ10" s="166"/>
      <c r="AK10" s="166" t="s">
        <v>179</v>
      </c>
    </row>
    <row r="11" spans="1:37" ht="18" customHeight="1">
      <c r="B11" s="8"/>
      <c r="C11" s="166" t="s">
        <v>180</v>
      </c>
      <c r="D11" s="166"/>
      <c r="E11" s="166" t="s">
        <v>181</v>
      </c>
      <c r="F11" s="166"/>
      <c r="G11" s="166" t="s">
        <v>182</v>
      </c>
      <c r="H11" s="166"/>
      <c r="I11" s="166" t="s">
        <v>183</v>
      </c>
      <c r="J11" s="166"/>
      <c r="K11" s="166" t="s">
        <v>184</v>
      </c>
      <c r="L11" s="166"/>
      <c r="M11" s="166" t="s">
        <v>185</v>
      </c>
      <c r="N11" s="166"/>
      <c r="O11" s="166" t="s">
        <v>186</v>
      </c>
      <c r="Q11" s="166"/>
      <c r="S11" s="166" t="s">
        <v>187</v>
      </c>
      <c r="T11" s="166"/>
      <c r="U11" s="166" t="s">
        <v>188</v>
      </c>
      <c r="V11" s="166"/>
      <c r="W11" s="166" t="s">
        <v>189</v>
      </c>
      <c r="X11" s="166"/>
      <c r="Y11" s="166" t="s">
        <v>190</v>
      </c>
      <c r="Z11" s="166"/>
      <c r="AA11" s="166" t="s">
        <v>191</v>
      </c>
      <c r="AB11" s="166"/>
      <c r="AC11" s="166" t="s">
        <v>192</v>
      </c>
      <c r="AD11" s="166"/>
      <c r="AE11" s="166" t="s">
        <v>193</v>
      </c>
      <c r="AF11" s="166"/>
      <c r="AG11" s="167" t="s">
        <v>194</v>
      </c>
      <c r="AH11" s="166"/>
      <c r="AI11" s="166" t="s">
        <v>232</v>
      </c>
      <c r="AJ11" s="166"/>
      <c r="AK11" s="166" t="s">
        <v>196</v>
      </c>
    </row>
    <row r="12" spans="1:37" ht="18" customHeight="1">
      <c r="B12" s="8" t="s">
        <v>10</v>
      </c>
      <c r="C12" s="5" t="s">
        <v>197</v>
      </c>
      <c r="D12" s="166"/>
      <c r="E12" s="5" t="s">
        <v>186</v>
      </c>
      <c r="F12" s="166"/>
      <c r="G12" s="5" t="s">
        <v>198</v>
      </c>
      <c r="H12" s="166"/>
      <c r="I12" s="5" t="s">
        <v>199</v>
      </c>
      <c r="J12" s="166"/>
      <c r="K12" s="5" t="s">
        <v>200</v>
      </c>
      <c r="L12" s="166"/>
      <c r="M12" s="5" t="s">
        <v>201</v>
      </c>
      <c r="N12" s="166"/>
      <c r="O12" s="5" t="s">
        <v>202</v>
      </c>
      <c r="Q12" s="5" t="s">
        <v>203</v>
      </c>
      <c r="S12" s="5" t="s">
        <v>186</v>
      </c>
      <c r="T12" s="166"/>
      <c r="U12" s="5" t="s">
        <v>204</v>
      </c>
      <c r="V12" s="166"/>
      <c r="W12" s="5" t="s">
        <v>201</v>
      </c>
      <c r="X12" s="166"/>
      <c r="Y12" s="5" t="s">
        <v>205</v>
      </c>
      <c r="Z12" s="166"/>
      <c r="AA12" s="5" t="s">
        <v>201</v>
      </c>
      <c r="AB12" s="166"/>
      <c r="AC12" s="5" t="s">
        <v>201</v>
      </c>
      <c r="AD12" s="166"/>
      <c r="AE12" s="5" t="s">
        <v>206</v>
      </c>
      <c r="AF12" s="166"/>
      <c r="AG12" s="168" t="s">
        <v>207</v>
      </c>
      <c r="AI12" s="5" t="s">
        <v>208</v>
      </c>
      <c r="AK12" s="5" t="s">
        <v>206</v>
      </c>
    </row>
    <row r="13" spans="1:37" ht="18" customHeight="1">
      <c r="B13" s="3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ht="18" customHeight="1">
      <c r="A14" s="34" t="s">
        <v>233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7" ht="18" customHeight="1">
      <c r="A15" s="34" t="s">
        <v>234</v>
      </c>
      <c r="B15" s="8"/>
      <c r="C15" s="169">
        <v>8413569</v>
      </c>
      <c r="D15" s="48"/>
      <c r="E15" s="169">
        <v>56004025</v>
      </c>
      <c r="F15" s="48"/>
      <c r="G15" s="169">
        <v>3227739</v>
      </c>
      <c r="H15" s="48"/>
      <c r="I15" s="169">
        <v>-9917</v>
      </c>
      <c r="J15" s="48"/>
      <c r="K15" s="169">
        <v>3621945</v>
      </c>
      <c r="L15" s="48"/>
      <c r="M15" s="169">
        <v>929166</v>
      </c>
      <c r="N15" s="48"/>
      <c r="O15" s="169">
        <v>3666565</v>
      </c>
      <c r="P15" s="48"/>
      <c r="Q15" s="169">
        <v>136528023</v>
      </c>
      <c r="R15" s="48"/>
      <c r="S15" s="169">
        <v>-8290076</v>
      </c>
      <c r="T15" s="48"/>
      <c r="U15" s="169">
        <v>26932000</v>
      </c>
      <c r="V15" s="48"/>
      <c r="W15" s="169">
        <v>-47961518</v>
      </c>
      <c r="X15" s="48"/>
      <c r="Y15" s="169">
        <v>1097559</v>
      </c>
      <c r="Z15" s="169"/>
      <c r="AA15" s="169">
        <v>4817112</v>
      </c>
      <c r="AB15" s="169"/>
      <c r="AC15" s="169">
        <v>57064478</v>
      </c>
      <c r="AD15" s="48"/>
      <c r="AE15" s="169">
        <f>SUM(W15:AD15)</f>
        <v>15017631</v>
      </c>
      <c r="AF15" s="169"/>
      <c r="AG15" s="169">
        <f>SUM(C15:U15,AE15)</f>
        <v>246040670</v>
      </c>
      <c r="AH15" s="48"/>
      <c r="AI15" s="169">
        <v>47182872</v>
      </c>
      <c r="AJ15" s="48"/>
      <c r="AK15" s="138">
        <f>SUM(AG15:AI15)</f>
        <v>293223542</v>
      </c>
    </row>
    <row r="16" spans="1:37" ht="18" customHeight="1">
      <c r="A16" s="165" t="s">
        <v>211</v>
      </c>
      <c r="B16" s="8"/>
      <c r="C16" s="108"/>
      <c r="D16" s="26"/>
      <c r="E16" s="170"/>
      <c r="F16" s="26"/>
      <c r="G16" s="26"/>
      <c r="H16" s="26"/>
      <c r="I16" s="26"/>
      <c r="J16" s="26"/>
      <c r="K16" s="33"/>
      <c r="L16" s="26"/>
      <c r="M16" s="170"/>
      <c r="N16" s="26"/>
      <c r="O16" s="170"/>
      <c r="P16" s="26"/>
      <c r="Q16" s="170"/>
      <c r="R16" s="26"/>
      <c r="S16" s="170"/>
      <c r="T16" s="26"/>
      <c r="U16" s="48"/>
      <c r="V16" s="26"/>
      <c r="W16" s="170"/>
      <c r="X16" s="26"/>
      <c r="Y16" s="26"/>
      <c r="Z16" s="26"/>
      <c r="AA16" s="170"/>
      <c r="AB16" s="170"/>
      <c r="AC16" s="48"/>
      <c r="AD16" s="26"/>
      <c r="AE16" s="48"/>
      <c r="AF16" s="26"/>
      <c r="AG16" s="48"/>
      <c r="AH16" s="26"/>
      <c r="AI16" s="48"/>
      <c r="AJ16" s="26"/>
      <c r="AK16" s="48"/>
    </row>
    <row r="17" spans="1:37" ht="18" customHeight="1">
      <c r="A17" s="50" t="s">
        <v>212</v>
      </c>
      <c r="B17" s="8"/>
      <c r="C17" s="171"/>
      <c r="D17" s="48"/>
      <c r="E17" s="171"/>
      <c r="F17" s="48"/>
      <c r="G17" s="48"/>
      <c r="H17" s="48"/>
      <c r="I17" s="48"/>
      <c r="J17" s="48"/>
      <c r="K17" s="33"/>
      <c r="L17" s="48"/>
      <c r="M17" s="171"/>
      <c r="N17" s="48"/>
      <c r="O17" s="171"/>
      <c r="P17" s="48"/>
      <c r="Q17" s="171"/>
      <c r="R17" s="48"/>
      <c r="S17" s="171"/>
      <c r="T17" s="48"/>
      <c r="U17" s="171"/>
      <c r="V17" s="48"/>
      <c r="W17" s="171"/>
      <c r="X17" s="48"/>
      <c r="Y17" s="48"/>
      <c r="Z17" s="48"/>
      <c r="AA17" s="171"/>
      <c r="AB17" s="171"/>
      <c r="AC17" s="171"/>
      <c r="AD17" s="48"/>
      <c r="AE17" s="171"/>
      <c r="AF17" s="48"/>
      <c r="AG17" s="171"/>
      <c r="AH17" s="48"/>
      <c r="AI17" s="48"/>
      <c r="AJ17" s="48"/>
      <c r="AK17" s="48"/>
    </row>
    <row r="18" spans="1:37" ht="18" customHeight="1">
      <c r="A18" t="s">
        <v>235</v>
      </c>
      <c r="B18" s="8"/>
      <c r="C18" s="171"/>
      <c r="D18" s="48"/>
      <c r="E18" s="171"/>
      <c r="F18" s="48"/>
      <c r="G18" s="48"/>
      <c r="H18" s="48"/>
      <c r="I18" s="48"/>
      <c r="J18" s="48"/>
      <c r="K18" s="33"/>
      <c r="L18" s="48"/>
      <c r="M18" s="171"/>
      <c r="N18" s="48"/>
      <c r="O18" s="171"/>
      <c r="P18" s="48"/>
      <c r="Q18" s="171"/>
      <c r="R18" s="48"/>
      <c r="S18" s="171"/>
      <c r="T18" s="48"/>
      <c r="U18" s="171"/>
      <c r="V18" s="48"/>
      <c r="W18" s="171"/>
      <c r="X18" s="48"/>
      <c r="Y18" s="48"/>
      <c r="Z18" s="48"/>
      <c r="AA18" s="171"/>
      <c r="AB18" s="171"/>
      <c r="AC18" s="171"/>
      <c r="AD18" s="48"/>
      <c r="AE18" s="171"/>
      <c r="AF18" s="48"/>
      <c r="AG18" s="171"/>
      <c r="AH18" s="48"/>
      <c r="AI18" s="48"/>
      <c r="AJ18" s="48"/>
      <c r="AK18" s="48"/>
    </row>
    <row r="19" spans="1:37" ht="18" customHeight="1">
      <c r="A19" t="s">
        <v>236</v>
      </c>
      <c r="B19" s="8"/>
      <c r="C19" s="29">
        <v>-6606</v>
      </c>
      <c r="D19" s="29"/>
      <c r="E19" s="29">
        <v>-43273</v>
      </c>
      <c r="F19" s="29"/>
      <c r="G19" s="29">
        <v>0</v>
      </c>
      <c r="H19" s="29"/>
      <c r="I19" s="29">
        <v>0</v>
      </c>
      <c r="J19" s="29"/>
      <c r="K19" s="29">
        <v>0</v>
      </c>
      <c r="L19" s="29"/>
      <c r="M19" s="29">
        <v>0</v>
      </c>
      <c r="N19" s="29"/>
      <c r="O19" s="29">
        <v>-156497</v>
      </c>
      <c r="P19" s="29"/>
      <c r="Q19" s="29">
        <v>49879</v>
      </c>
      <c r="R19" s="29"/>
      <c r="S19" s="29">
        <v>156497</v>
      </c>
      <c r="T19" s="29"/>
      <c r="U19" s="29">
        <v>0</v>
      </c>
      <c r="V19" s="29"/>
      <c r="W19" s="29">
        <v>0</v>
      </c>
      <c r="X19" s="29"/>
      <c r="Y19" s="29">
        <v>0</v>
      </c>
      <c r="Z19" s="29"/>
      <c r="AA19" s="29">
        <v>0</v>
      </c>
      <c r="AB19" s="29"/>
      <c r="AC19" s="29">
        <v>0</v>
      </c>
      <c r="AD19" s="29"/>
      <c r="AE19" s="29">
        <f>SUM(W19:AD19)</f>
        <v>0</v>
      </c>
      <c r="AF19" s="29"/>
      <c r="AG19" s="147">
        <f>SUM(C19:U19,AE19)</f>
        <v>0</v>
      </c>
      <c r="AH19" s="29"/>
      <c r="AI19" s="29">
        <v>0</v>
      </c>
      <c r="AJ19" s="29"/>
      <c r="AK19" s="29">
        <f>SUM(AG19:AI19)</f>
        <v>0</v>
      </c>
    </row>
    <row r="20" spans="1:37" ht="18" customHeight="1">
      <c r="A20" t="s">
        <v>213</v>
      </c>
      <c r="B20" s="8"/>
      <c r="C20" s="29">
        <v>0</v>
      </c>
      <c r="D20" s="29"/>
      <c r="E20" s="29">
        <v>0</v>
      </c>
      <c r="F20" s="29"/>
      <c r="G20" s="29">
        <v>0</v>
      </c>
      <c r="H20" s="29"/>
      <c r="I20" s="29">
        <v>0</v>
      </c>
      <c r="J20" s="29"/>
      <c r="K20" s="29">
        <v>0</v>
      </c>
      <c r="L20" s="29"/>
      <c r="M20" s="29">
        <v>0</v>
      </c>
      <c r="N20" s="29"/>
      <c r="O20" s="29">
        <v>0</v>
      </c>
      <c r="P20" s="29"/>
      <c r="Q20" s="29">
        <v>-4258010</v>
      </c>
      <c r="R20" s="29"/>
      <c r="S20" s="29">
        <v>0</v>
      </c>
      <c r="T20" s="29"/>
      <c r="U20" s="29">
        <v>0</v>
      </c>
      <c r="V20" s="29"/>
      <c r="W20" s="29">
        <v>0</v>
      </c>
      <c r="X20" s="29"/>
      <c r="Y20" s="29">
        <v>0</v>
      </c>
      <c r="Z20" s="29"/>
      <c r="AA20" s="29">
        <v>0</v>
      </c>
      <c r="AB20" s="29"/>
      <c r="AC20" s="29">
        <v>0</v>
      </c>
      <c r="AD20" s="29"/>
      <c r="AE20" s="29">
        <f>SUM(W20:AD20)</f>
        <v>0</v>
      </c>
      <c r="AF20" s="29"/>
      <c r="AG20" s="180">
        <f>SUM(C20:U20,AE20)</f>
        <v>-4258010</v>
      </c>
      <c r="AH20" s="29"/>
      <c r="AI20" s="29">
        <v>-9604821</v>
      </c>
      <c r="AJ20" s="29"/>
      <c r="AK20" s="29">
        <f>SUM(AG20:AI20)</f>
        <v>-13862831</v>
      </c>
    </row>
    <row r="21" spans="1:37" ht="18" customHeight="1">
      <c r="A21" t="s">
        <v>237</v>
      </c>
      <c r="B21" s="8"/>
      <c r="C21" s="39">
        <v>0</v>
      </c>
      <c r="D21" s="29"/>
      <c r="E21" s="39">
        <v>0</v>
      </c>
      <c r="F21" s="29"/>
      <c r="G21" s="39">
        <v>0</v>
      </c>
      <c r="H21" s="29"/>
      <c r="I21" s="39">
        <v>0</v>
      </c>
      <c r="J21" s="29"/>
      <c r="K21" s="39">
        <v>0</v>
      </c>
      <c r="L21" s="29"/>
      <c r="M21" s="39">
        <v>0</v>
      </c>
      <c r="N21" s="29"/>
      <c r="O21" s="39">
        <v>0</v>
      </c>
      <c r="P21" s="29"/>
      <c r="Q21" s="39">
        <v>0</v>
      </c>
      <c r="R21" s="29"/>
      <c r="S21" s="39">
        <v>-634022</v>
      </c>
      <c r="T21" s="29"/>
      <c r="U21" s="39">
        <v>0</v>
      </c>
      <c r="V21" s="29"/>
      <c r="W21" s="39">
        <v>0</v>
      </c>
      <c r="X21" s="29"/>
      <c r="Y21" s="39">
        <v>0</v>
      </c>
      <c r="Z21" s="29"/>
      <c r="AA21" s="39">
        <v>0</v>
      </c>
      <c r="AB21" s="29"/>
      <c r="AC21" s="39">
        <v>0</v>
      </c>
      <c r="AD21" s="29"/>
      <c r="AE21" s="39">
        <f>SUM(W21:AD21)</f>
        <v>0</v>
      </c>
      <c r="AF21" s="29"/>
      <c r="AG21" s="144">
        <f>SUM(C21:U21,AE21)</f>
        <v>-634022</v>
      </c>
      <c r="AH21" s="29"/>
      <c r="AI21" s="39">
        <v>0</v>
      </c>
      <c r="AJ21" s="29"/>
      <c r="AK21" s="39">
        <f>SUM(AG21:AI21)</f>
        <v>-634022</v>
      </c>
    </row>
    <row r="22" spans="1:37" ht="18" customHeight="1">
      <c r="A22" s="50" t="s">
        <v>214</v>
      </c>
      <c r="B22" s="8"/>
      <c r="C22" s="172">
        <f>SUM(C19:C21)</f>
        <v>-6606</v>
      </c>
      <c r="D22" s="48"/>
      <c r="E22" s="172">
        <f>SUM(E19:E21)</f>
        <v>-43273</v>
      </c>
      <c r="F22" s="48"/>
      <c r="G22" s="172">
        <f>SUM(G19:G21)</f>
        <v>0</v>
      </c>
      <c r="H22" s="48"/>
      <c r="I22" s="172">
        <f>SUM(I19:I21)</f>
        <v>0</v>
      </c>
      <c r="J22" s="48"/>
      <c r="K22" s="172">
        <f>SUM(K19:K21)</f>
        <v>0</v>
      </c>
      <c r="L22" s="48"/>
      <c r="M22" s="172">
        <f>SUM(M19:M21)</f>
        <v>0</v>
      </c>
      <c r="N22" s="48"/>
      <c r="O22" s="172">
        <f>SUM(O19:O21)</f>
        <v>-156497</v>
      </c>
      <c r="P22" s="48"/>
      <c r="Q22" s="172">
        <f>SUM(Q19:Q21)</f>
        <v>-4208131</v>
      </c>
      <c r="R22" s="48"/>
      <c r="S22" s="172">
        <f>SUM(S19:S21)</f>
        <v>-477525</v>
      </c>
      <c r="T22" s="48"/>
      <c r="U22" s="172">
        <f>SUM(U19:U21)</f>
        <v>0</v>
      </c>
      <c r="V22" s="48"/>
      <c r="W22" s="172">
        <f>SUM(W19:W21)</f>
        <v>0</v>
      </c>
      <c r="X22" s="48"/>
      <c r="Y22" s="172">
        <f>SUM(Y19:Y21)</f>
        <v>0</v>
      </c>
      <c r="Z22" s="169"/>
      <c r="AA22" s="172">
        <f>SUM(AA19:AA21)</f>
        <v>0</v>
      </c>
      <c r="AB22" s="169"/>
      <c r="AC22" s="172">
        <f>SUM(AC19:AC21)</f>
        <v>0</v>
      </c>
      <c r="AD22" s="48"/>
      <c r="AE22" s="172">
        <f>SUM(AE19:AE21)</f>
        <v>0</v>
      </c>
      <c r="AF22" s="48"/>
      <c r="AG22" s="172">
        <f>SUM(AG19:AG21)</f>
        <v>-4892032</v>
      </c>
      <c r="AH22" s="48"/>
      <c r="AI22" s="172">
        <f>SUM(AI19:AI21)</f>
        <v>-9604821</v>
      </c>
      <c r="AJ22" s="48"/>
      <c r="AK22" s="172">
        <f>SUM(AK19:AK21)</f>
        <v>-14496853</v>
      </c>
    </row>
    <row r="23" spans="1:37" ht="18" customHeight="1">
      <c r="A23" s="50" t="s">
        <v>215</v>
      </c>
      <c r="B23" s="8"/>
      <c r="C23" s="171"/>
      <c r="D23" s="48"/>
      <c r="E23" s="171"/>
      <c r="F23" s="48"/>
      <c r="G23" s="48"/>
      <c r="H23" s="48"/>
      <c r="I23" s="48"/>
      <c r="J23" s="48"/>
      <c r="K23" s="33"/>
      <c r="L23" s="48"/>
      <c r="M23" s="171"/>
      <c r="N23" s="48"/>
      <c r="O23" s="171"/>
      <c r="P23" s="48"/>
      <c r="Q23" s="171"/>
      <c r="R23" s="48"/>
      <c r="S23" s="171"/>
      <c r="T23" s="48"/>
      <c r="U23" s="171"/>
      <c r="V23" s="48"/>
      <c r="W23" s="171"/>
      <c r="X23" s="48"/>
      <c r="Y23" s="48"/>
      <c r="Z23" s="48"/>
      <c r="AA23" s="171"/>
      <c r="AB23" s="171"/>
      <c r="AC23" s="171"/>
      <c r="AD23" s="48"/>
      <c r="AE23" s="171"/>
      <c r="AF23" s="48"/>
      <c r="AG23" s="171"/>
      <c r="AH23" s="48"/>
      <c r="AI23" s="48"/>
      <c r="AJ23" s="48"/>
      <c r="AK23" s="48"/>
    </row>
    <row r="24" spans="1:37" ht="18" customHeight="1">
      <c r="A24" t="s">
        <v>216</v>
      </c>
      <c r="B24" s="8">
        <v>2</v>
      </c>
      <c r="C24" s="29">
        <v>0</v>
      </c>
      <c r="D24" s="29"/>
      <c r="E24" s="29">
        <v>0</v>
      </c>
      <c r="F24" s="29"/>
      <c r="G24" s="29">
        <v>-17297598</v>
      </c>
      <c r="H24" s="29"/>
      <c r="I24" s="29">
        <v>0</v>
      </c>
      <c r="J24" s="29"/>
      <c r="K24" s="29">
        <v>0</v>
      </c>
      <c r="L24" s="29"/>
      <c r="M24" s="29">
        <v>0</v>
      </c>
      <c r="N24" s="29"/>
      <c r="O24" s="29">
        <v>0</v>
      </c>
      <c r="P24" s="29"/>
      <c r="Q24" s="29">
        <v>-218</v>
      </c>
      <c r="R24" s="29"/>
      <c r="S24" s="29">
        <v>0</v>
      </c>
      <c r="T24" s="29"/>
      <c r="U24" s="29">
        <v>0</v>
      </c>
      <c r="V24" s="29"/>
      <c r="W24" s="29">
        <v>167427</v>
      </c>
      <c r="X24" s="29"/>
      <c r="Y24" s="29">
        <v>-1541</v>
      </c>
      <c r="Z24" s="29"/>
      <c r="AA24" s="29">
        <v>0</v>
      </c>
      <c r="AB24" s="29"/>
      <c r="AC24" s="29">
        <v>1135390</v>
      </c>
      <c r="AD24" s="29"/>
      <c r="AE24" s="29">
        <f>SUM(W24:AD24)</f>
        <v>1301276</v>
      </c>
      <c r="AF24" s="29"/>
      <c r="AG24" s="181">
        <f>SUM(C24:S24,AE24)</f>
        <v>-15996540</v>
      </c>
      <c r="AH24" s="29"/>
      <c r="AI24" s="29">
        <v>-20538391</v>
      </c>
      <c r="AJ24" s="29"/>
      <c r="AK24" s="29">
        <f>SUM(AG24:AI24)</f>
        <v>-36534931</v>
      </c>
    </row>
    <row r="25" spans="1:37" ht="18" customHeight="1">
      <c r="A25" t="s">
        <v>238</v>
      </c>
      <c r="C25" s="29">
        <v>0</v>
      </c>
      <c r="D25" s="29"/>
      <c r="E25" s="29">
        <v>0</v>
      </c>
      <c r="F25" s="29"/>
      <c r="G25" s="29">
        <v>329525</v>
      </c>
      <c r="H25" s="29"/>
      <c r="I25" s="29">
        <v>0</v>
      </c>
      <c r="J25" s="29"/>
      <c r="K25" s="29">
        <v>0</v>
      </c>
      <c r="L25" s="29"/>
      <c r="M25" s="29">
        <v>0</v>
      </c>
      <c r="N25" s="29"/>
      <c r="O25" s="29">
        <v>0</v>
      </c>
      <c r="P25" s="29"/>
      <c r="Q25" s="29">
        <v>0</v>
      </c>
      <c r="R25" s="29"/>
      <c r="S25" s="29">
        <v>0</v>
      </c>
      <c r="T25" s="29"/>
      <c r="U25" s="29">
        <v>0</v>
      </c>
      <c r="V25" s="29"/>
      <c r="W25" s="29">
        <v>0</v>
      </c>
      <c r="X25" s="29"/>
      <c r="Y25" s="29">
        <v>0</v>
      </c>
      <c r="Z25" s="29"/>
      <c r="AA25" s="29">
        <v>0</v>
      </c>
      <c r="AB25" s="29"/>
      <c r="AC25" s="29">
        <v>0</v>
      </c>
      <c r="AD25" s="29"/>
      <c r="AE25" s="29">
        <f>SUM(W25:AD25)</f>
        <v>0</v>
      </c>
      <c r="AF25" s="29"/>
      <c r="AG25" s="181">
        <f>SUM(C25:S25,AE25)</f>
        <v>329525</v>
      </c>
      <c r="AH25" s="29"/>
      <c r="AI25" s="29">
        <v>-329525</v>
      </c>
      <c r="AJ25" s="29"/>
      <c r="AK25" s="29">
        <f>SUM(AG25:AI25)</f>
        <v>0</v>
      </c>
    </row>
    <row r="26" spans="1:37" ht="18" customHeight="1">
      <c r="A26" t="s">
        <v>239</v>
      </c>
      <c r="C26" s="39">
        <v>0</v>
      </c>
      <c r="D26" s="29"/>
      <c r="E26" s="39">
        <v>0</v>
      </c>
      <c r="F26" s="29"/>
      <c r="G26" s="39">
        <v>15897</v>
      </c>
      <c r="H26" s="29"/>
      <c r="I26" s="39">
        <v>0</v>
      </c>
      <c r="J26" s="29"/>
      <c r="K26" s="39">
        <v>0</v>
      </c>
      <c r="L26" s="29"/>
      <c r="M26" s="39">
        <v>0</v>
      </c>
      <c r="N26" s="29"/>
      <c r="O26" s="39">
        <v>0</v>
      </c>
      <c r="P26" s="29"/>
      <c r="Q26" s="39">
        <v>-15897</v>
      </c>
      <c r="R26" s="29"/>
      <c r="S26" s="39">
        <v>0</v>
      </c>
      <c r="T26" s="29"/>
      <c r="U26" s="39">
        <v>0</v>
      </c>
      <c r="V26" s="29"/>
      <c r="W26" s="39">
        <v>0</v>
      </c>
      <c r="X26" s="29"/>
      <c r="Y26" s="39">
        <v>0</v>
      </c>
      <c r="Z26" s="29"/>
      <c r="AA26" s="39">
        <v>0</v>
      </c>
      <c r="AB26" s="29"/>
      <c r="AC26" s="39">
        <v>0</v>
      </c>
      <c r="AD26" s="29"/>
      <c r="AE26" s="39">
        <f t="shared" ref="AE26" si="0">SUM(W26:AD26)</f>
        <v>0</v>
      </c>
      <c r="AF26" s="29"/>
      <c r="AG26" s="144">
        <f>SUM(C26:S26,AE26)</f>
        <v>0</v>
      </c>
      <c r="AH26" s="29"/>
      <c r="AI26" s="39">
        <v>0</v>
      </c>
      <c r="AJ26" s="29"/>
      <c r="AK26" s="39">
        <f t="shared" ref="AK26" si="1">SUM(AG26:AI26)</f>
        <v>0</v>
      </c>
    </row>
    <row r="27" spans="1:37" ht="18" customHeight="1">
      <c r="A27" s="50" t="s">
        <v>219</v>
      </c>
      <c r="B27" s="8"/>
      <c r="C27" s="173">
        <f>SUM(C24:C26)</f>
        <v>0</v>
      </c>
      <c r="D27" s="169"/>
      <c r="E27" s="173">
        <f>SUM(E24:E26)</f>
        <v>0</v>
      </c>
      <c r="F27" s="169"/>
      <c r="G27" s="173">
        <f>SUM(G24:G26)</f>
        <v>-16952176</v>
      </c>
      <c r="H27" s="169"/>
      <c r="I27" s="173">
        <f>SUM(I24:I26)</f>
        <v>0</v>
      </c>
      <c r="J27" s="169"/>
      <c r="K27" s="173">
        <f>SUM(K24:K26)</f>
        <v>0</v>
      </c>
      <c r="L27" s="169"/>
      <c r="M27" s="173">
        <f>SUM(M24:M26)</f>
        <v>0</v>
      </c>
      <c r="N27" s="169"/>
      <c r="O27" s="173">
        <f>SUM(O24:O26)</f>
        <v>0</v>
      </c>
      <c r="P27" s="169"/>
      <c r="Q27" s="173">
        <f>SUM(Q24:Q26)</f>
        <v>-16115</v>
      </c>
      <c r="R27" s="169"/>
      <c r="S27" s="173">
        <f>SUM(S24:S26)</f>
        <v>0</v>
      </c>
      <c r="T27" s="169"/>
      <c r="U27" s="173">
        <f>SUM(U24:U26)</f>
        <v>0</v>
      </c>
      <c r="V27" s="169"/>
      <c r="W27" s="173">
        <f>SUM(W24:W26)</f>
        <v>167427</v>
      </c>
      <c r="X27" s="169"/>
      <c r="Y27" s="173">
        <f>SUM(Y24:Y26)</f>
        <v>-1541</v>
      </c>
      <c r="Z27" s="169"/>
      <c r="AA27" s="173">
        <f>SUM(AA24:AA26)</f>
        <v>0</v>
      </c>
      <c r="AB27" s="169"/>
      <c r="AC27" s="173">
        <f>SUM(AC24:AC26)</f>
        <v>1135390</v>
      </c>
      <c r="AD27" s="169"/>
      <c r="AE27" s="173">
        <f>SUM(AE24:AE26)</f>
        <v>1301276</v>
      </c>
      <c r="AF27" s="169"/>
      <c r="AG27" s="173">
        <f>SUM(AG24:AG26)</f>
        <v>-15667015</v>
      </c>
      <c r="AH27" s="169"/>
      <c r="AI27" s="173">
        <f>SUM(AI24:AI26)</f>
        <v>-20867916</v>
      </c>
      <c r="AJ27" s="169"/>
      <c r="AK27" s="173">
        <f>SUM(AK24:AK26)</f>
        <v>-36534931</v>
      </c>
    </row>
    <row r="28" spans="1:37" ht="18" customHeight="1">
      <c r="A28" s="34" t="s">
        <v>220</v>
      </c>
      <c r="B28" s="8"/>
      <c r="C28" s="103"/>
      <c r="D28" s="26"/>
      <c r="E28" s="103"/>
      <c r="F28" s="26"/>
      <c r="G28" s="26"/>
      <c r="H28" s="26"/>
      <c r="I28" s="26"/>
      <c r="J28" s="26"/>
      <c r="K28" s="103"/>
      <c r="L28" s="26"/>
      <c r="M28" s="103"/>
      <c r="N28" s="26"/>
      <c r="O28" s="103"/>
      <c r="P28" s="33"/>
      <c r="Q28" s="103"/>
      <c r="R28" s="33"/>
      <c r="S28" s="103"/>
      <c r="T28" s="26"/>
      <c r="U28" s="103"/>
      <c r="V28" s="26"/>
      <c r="W28" s="103"/>
      <c r="X28" s="26"/>
      <c r="Y28" s="103"/>
      <c r="Z28" s="103"/>
      <c r="AA28" s="103"/>
      <c r="AB28" s="103"/>
      <c r="AC28" s="103"/>
      <c r="AD28" s="26"/>
      <c r="AE28" s="103"/>
      <c r="AF28" s="26"/>
      <c r="AG28" s="103"/>
      <c r="AH28" s="26"/>
      <c r="AI28" s="49"/>
      <c r="AJ28" s="26"/>
      <c r="AK28" s="49"/>
    </row>
    <row r="29" spans="1:37" ht="18" customHeight="1">
      <c r="A29" s="34" t="s">
        <v>221</v>
      </c>
      <c r="B29" s="8"/>
      <c r="C29" s="173">
        <f>C22+C27</f>
        <v>-6606</v>
      </c>
      <c r="D29" s="26"/>
      <c r="E29" s="173">
        <f>E22+E27</f>
        <v>-43273</v>
      </c>
      <c r="F29" s="26"/>
      <c r="G29" s="173">
        <f>G22+G27</f>
        <v>-16952176</v>
      </c>
      <c r="H29" s="26"/>
      <c r="I29" s="173">
        <f>I22+I27</f>
        <v>0</v>
      </c>
      <c r="J29" s="26"/>
      <c r="K29" s="173">
        <f>K22+K27</f>
        <v>0</v>
      </c>
      <c r="L29" s="26"/>
      <c r="M29" s="173">
        <f>M22+M27</f>
        <v>0</v>
      </c>
      <c r="N29" s="26"/>
      <c r="O29" s="173">
        <f>O22+O27</f>
        <v>-156497</v>
      </c>
      <c r="P29" s="33"/>
      <c r="Q29" s="173">
        <f>Q22+Q27</f>
        <v>-4224246</v>
      </c>
      <c r="R29" s="33"/>
      <c r="S29" s="173">
        <f>S22+S27</f>
        <v>-477525</v>
      </c>
      <c r="T29" s="26"/>
      <c r="U29" s="173">
        <f>U22+U27</f>
        <v>0</v>
      </c>
      <c r="V29" s="26"/>
      <c r="W29" s="173">
        <f>W22+W27</f>
        <v>167427</v>
      </c>
      <c r="X29" s="169"/>
      <c r="Y29" s="173">
        <f>Y22+Y27</f>
        <v>-1541</v>
      </c>
      <c r="Z29" s="169"/>
      <c r="AA29" s="173">
        <f>AA22+AA27</f>
        <v>0</v>
      </c>
      <c r="AB29" s="169"/>
      <c r="AC29" s="173">
        <f>AC22+AC27</f>
        <v>1135390</v>
      </c>
      <c r="AD29" s="26"/>
      <c r="AE29" s="173">
        <f>SUM(W29:AD29)</f>
        <v>1301276</v>
      </c>
      <c r="AF29" s="26"/>
      <c r="AG29" s="173">
        <f>SUM(C29:U29,AE29)</f>
        <v>-20559047</v>
      </c>
      <c r="AH29" s="26"/>
      <c r="AI29" s="173">
        <f>AI22+AI27</f>
        <v>-30472737</v>
      </c>
      <c r="AJ29" s="26"/>
      <c r="AK29" s="173">
        <f>AK22+AK27</f>
        <v>-51031784</v>
      </c>
    </row>
    <row r="30" spans="1:37" ht="18" customHeight="1">
      <c r="A30" s="34" t="s">
        <v>222</v>
      </c>
      <c r="B30" s="8"/>
      <c r="C30" s="103"/>
      <c r="D30" s="26"/>
      <c r="E30" s="103"/>
      <c r="F30" s="26"/>
      <c r="G30" s="26"/>
      <c r="H30" s="26"/>
      <c r="I30" s="26"/>
      <c r="J30" s="26"/>
      <c r="K30" s="103"/>
      <c r="L30" s="26"/>
      <c r="M30" s="103"/>
      <c r="N30" s="26"/>
      <c r="O30" s="103"/>
      <c r="P30" s="33"/>
      <c r="Q30" s="103"/>
      <c r="R30" s="33"/>
      <c r="S30" s="103"/>
      <c r="T30" s="26"/>
      <c r="U30" s="103"/>
      <c r="V30" s="26"/>
      <c r="W30" s="103"/>
      <c r="X30" s="26"/>
      <c r="Y30" s="26"/>
      <c r="Z30" s="26"/>
      <c r="AA30" s="103"/>
      <c r="AB30" s="103"/>
      <c r="AC30" s="103"/>
      <c r="AD30" s="26"/>
      <c r="AE30" s="103"/>
      <c r="AF30" s="26"/>
      <c r="AG30" s="103"/>
      <c r="AH30" s="26"/>
      <c r="AI30" s="49"/>
      <c r="AJ30" s="26"/>
      <c r="AK30" s="49"/>
    </row>
    <row r="31" spans="1:37" ht="18" customHeight="1">
      <c r="A31" t="s">
        <v>223</v>
      </c>
      <c r="B31" s="8"/>
      <c r="C31" s="29">
        <v>0</v>
      </c>
      <c r="D31" s="29"/>
      <c r="E31" s="29">
        <v>0</v>
      </c>
      <c r="F31" s="29"/>
      <c r="G31" s="29">
        <v>0</v>
      </c>
      <c r="H31" s="29"/>
      <c r="I31" s="29">
        <v>0</v>
      </c>
      <c r="J31" s="29"/>
      <c r="K31" s="29">
        <v>0</v>
      </c>
      <c r="L31" s="29"/>
      <c r="M31" s="29">
        <v>0</v>
      </c>
      <c r="N31" s="29"/>
      <c r="O31" s="29">
        <v>0</v>
      </c>
      <c r="P31" s="29"/>
      <c r="Q31" s="29">
        <v>18925721</v>
      </c>
      <c r="R31" s="29"/>
      <c r="S31" s="29">
        <v>0</v>
      </c>
      <c r="T31" s="29"/>
      <c r="U31" s="29">
        <v>0</v>
      </c>
      <c r="V31" s="29"/>
      <c r="W31" s="29">
        <v>0</v>
      </c>
      <c r="X31" s="29"/>
      <c r="Y31" s="29">
        <v>0</v>
      </c>
      <c r="Z31" s="29"/>
      <c r="AA31" s="29">
        <v>0</v>
      </c>
      <c r="AB31" s="29"/>
      <c r="AC31" s="29">
        <v>0</v>
      </c>
      <c r="AD31" s="29"/>
      <c r="AE31" s="29">
        <f>SUM(W31:AD31)</f>
        <v>0</v>
      </c>
      <c r="AF31" s="29"/>
      <c r="AG31" s="147">
        <f>SUM(C31:U31,AE31)</f>
        <v>18925721</v>
      </c>
      <c r="AH31" s="29"/>
      <c r="AI31" s="29">
        <v>2083000</v>
      </c>
      <c r="AJ31" s="29"/>
      <c r="AK31" s="29">
        <f>SUM(AG31:AI31)</f>
        <v>21008721</v>
      </c>
    </row>
    <row r="32" spans="1:37" ht="18" customHeight="1">
      <c r="A32" t="s">
        <v>224</v>
      </c>
      <c r="B32" s="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145"/>
      <c r="AH32" s="29"/>
      <c r="AI32" s="29"/>
      <c r="AJ32" s="29"/>
      <c r="AK32" s="29"/>
    </row>
    <row r="33" spans="1:37" ht="18" customHeight="1">
      <c r="A33" s="164" t="s">
        <v>240</v>
      </c>
      <c r="B33" s="8"/>
      <c r="C33" s="29">
        <v>0</v>
      </c>
      <c r="D33" s="29"/>
      <c r="E33" s="29">
        <v>0</v>
      </c>
      <c r="F33" s="29"/>
      <c r="G33" s="29">
        <v>0</v>
      </c>
      <c r="H33" s="29"/>
      <c r="I33" s="29">
        <v>0</v>
      </c>
      <c r="J33" s="29"/>
      <c r="K33" s="29">
        <v>0</v>
      </c>
      <c r="L33" s="29"/>
      <c r="M33" s="29">
        <v>0</v>
      </c>
      <c r="N33" s="29"/>
      <c r="O33" s="29">
        <v>0</v>
      </c>
      <c r="P33" s="29"/>
      <c r="Q33" s="29">
        <v>-368915</v>
      </c>
      <c r="R33" s="29"/>
      <c r="S33" s="29">
        <v>0</v>
      </c>
      <c r="T33" s="29"/>
      <c r="U33" s="29">
        <v>0</v>
      </c>
      <c r="V33" s="29"/>
      <c r="W33" s="29">
        <v>0</v>
      </c>
      <c r="X33" s="29"/>
      <c r="Y33" s="29">
        <v>0</v>
      </c>
      <c r="Z33" s="29"/>
      <c r="AA33" s="29">
        <v>0</v>
      </c>
      <c r="AB33" s="29"/>
      <c r="AC33" s="29">
        <v>0</v>
      </c>
      <c r="AD33" s="29"/>
      <c r="AE33" s="29">
        <f t="shared" ref="AE33:AE34" si="2">SUM(W33:AD33)</f>
        <v>0</v>
      </c>
      <c r="AF33" s="29"/>
      <c r="AG33" s="147">
        <f>SUM(C33:U33,AE33)</f>
        <v>-368915</v>
      </c>
      <c r="AH33" s="29"/>
      <c r="AI33" s="29">
        <v>-447</v>
      </c>
      <c r="AJ33" s="29"/>
      <c r="AK33" s="29">
        <f t="shared" ref="AK33:AK34" si="3">SUM(AG33:AI33)</f>
        <v>-369362</v>
      </c>
    </row>
    <row r="34" spans="1:37" ht="18" customHeight="1">
      <c r="A34" t="s">
        <v>226</v>
      </c>
      <c r="B34" s="8"/>
      <c r="C34" s="29">
        <v>0</v>
      </c>
      <c r="D34" s="29"/>
      <c r="E34" s="29">
        <v>0</v>
      </c>
      <c r="F34" s="29"/>
      <c r="G34" s="29">
        <v>0</v>
      </c>
      <c r="H34" s="29"/>
      <c r="I34" s="29">
        <v>0</v>
      </c>
      <c r="J34" s="29"/>
      <c r="K34" s="29">
        <v>0</v>
      </c>
      <c r="L34" s="29"/>
      <c r="M34" s="29">
        <v>0</v>
      </c>
      <c r="N34" s="29"/>
      <c r="O34" s="29">
        <v>0</v>
      </c>
      <c r="P34" s="29"/>
      <c r="Q34" s="29">
        <v>0</v>
      </c>
      <c r="R34" s="29"/>
      <c r="S34" s="29">
        <v>0</v>
      </c>
      <c r="T34" s="29"/>
      <c r="U34" s="29">
        <v>0</v>
      </c>
      <c r="V34" s="29"/>
      <c r="W34" s="29">
        <v>2879797</v>
      </c>
      <c r="X34" s="29"/>
      <c r="Y34" s="29">
        <v>-1444766</v>
      </c>
      <c r="Z34" s="29"/>
      <c r="AA34" s="29">
        <v>-1265125</v>
      </c>
      <c r="AB34" s="29"/>
      <c r="AC34" s="29">
        <v>5043</v>
      </c>
      <c r="AD34" s="29"/>
      <c r="AE34" s="29">
        <f t="shared" si="2"/>
        <v>174949</v>
      </c>
      <c r="AF34" s="29"/>
      <c r="AG34" s="147">
        <f>SUM(C34:U34,AE34)</f>
        <v>174949</v>
      </c>
      <c r="AH34" s="29"/>
      <c r="AI34" s="29">
        <v>1152212</v>
      </c>
      <c r="AJ34" s="29"/>
      <c r="AK34" s="29">
        <f t="shared" si="3"/>
        <v>1327161</v>
      </c>
    </row>
    <row r="35" spans="1:37" ht="18" customHeight="1">
      <c r="A35" s="165" t="s">
        <v>227</v>
      </c>
      <c r="B35" s="8"/>
      <c r="C35" s="174">
        <f>SUM(C31:C34)</f>
        <v>0</v>
      </c>
      <c r="D35" s="48"/>
      <c r="E35" s="174">
        <f>SUM(E31:E34)</f>
        <v>0</v>
      </c>
      <c r="F35" s="48"/>
      <c r="G35" s="174">
        <f>SUM(G31:G34)</f>
        <v>0</v>
      </c>
      <c r="H35" s="48"/>
      <c r="I35" s="174">
        <f>SUM(I31:I34)</f>
        <v>0</v>
      </c>
      <c r="J35" s="48"/>
      <c r="K35" s="174">
        <f>SUM(K31:K34)</f>
        <v>0</v>
      </c>
      <c r="L35" s="48"/>
      <c r="M35" s="174">
        <f>SUM(M31:M34)</f>
        <v>0</v>
      </c>
      <c r="N35" s="48"/>
      <c r="O35" s="174">
        <f>SUM(O31:O34)</f>
        <v>0</v>
      </c>
      <c r="P35" s="48"/>
      <c r="Q35" s="174">
        <f>SUM(Q31:Q34)</f>
        <v>18556806</v>
      </c>
      <c r="R35" s="48"/>
      <c r="S35" s="174">
        <f>SUM(S31:S34)</f>
        <v>0</v>
      </c>
      <c r="T35" s="48"/>
      <c r="U35" s="174">
        <f>SUM(U31:U34)</f>
        <v>0</v>
      </c>
      <c r="V35" s="48"/>
      <c r="W35" s="174">
        <f>SUM(W31:W34)</f>
        <v>2879797</v>
      </c>
      <c r="X35" s="48"/>
      <c r="Y35" s="174">
        <f>SUM(Y31:Y34)</f>
        <v>-1444766</v>
      </c>
      <c r="Z35" s="169"/>
      <c r="AA35" s="174">
        <f>SUM(AA31:AA34)</f>
        <v>-1265125</v>
      </c>
      <c r="AB35" s="169"/>
      <c r="AC35" s="174">
        <f>SUM(AC31:AC34)</f>
        <v>5043</v>
      </c>
      <c r="AD35" s="48"/>
      <c r="AE35" s="174">
        <f>SUM(W35:AD35)</f>
        <v>174949</v>
      </c>
      <c r="AF35" s="48"/>
      <c r="AG35" s="174">
        <f>SUM(C35:U35,AE35)</f>
        <v>18731755</v>
      </c>
      <c r="AH35" s="48"/>
      <c r="AI35" s="174">
        <f>SUM(AI31:AI34)</f>
        <v>3234765</v>
      </c>
      <c r="AJ35" s="48"/>
      <c r="AK35" s="174">
        <f>AG35+AI35</f>
        <v>21966520</v>
      </c>
    </row>
    <row r="36" spans="1:37" ht="18" customHeight="1">
      <c r="A36" t="s">
        <v>228</v>
      </c>
      <c r="C36" s="111"/>
      <c r="D36" s="48"/>
      <c r="E36" s="111"/>
      <c r="F36" s="48"/>
      <c r="G36" s="111"/>
      <c r="H36" s="48"/>
      <c r="I36" s="111"/>
      <c r="J36" s="48"/>
      <c r="K36" s="111"/>
      <c r="L36" s="48"/>
      <c r="M36" s="112"/>
      <c r="N36" s="48"/>
      <c r="O36" s="111"/>
      <c r="P36" s="48"/>
      <c r="Q36" s="111"/>
      <c r="R36" s="48"/>
      <c r="S36" s="111"/>
      <c r="T36" s="33"/>
      <c r="U36" s="111"/>
      <c r="W36" s="111"/>
      <c r="X36" s="110"/>
      <c r="Y36" s="111"/>
      <c r="Z36" s="48"/>
      <c r="AA36" s="111"/>
      <c r="AB36" s="48"/>
      <c r="AC36" s="111"/>
      <c r="AD36" s="48"/>
      <c r="AE36" s="111"/>
      <c r="AF36" s="48"/>
      <c r="AG36" s="111"/>
      <c r="AH36" s="33"/>
      <c r="AI36" s="111"/>
      <c r="AJ36" s="33"/>
      <c r="AK36" s="111"/>
    </row>
    <row r="37" spans="1:37" ht="18" customHeight="1">
      <c r="A37" t="s">
        <v>229</v>
      </c>
      <c r="B37" s="8"/>
      <c r="C37" s="29">
        <v>0</v>
      </c>
      <c r="D37" s="29"/>
      <c r="E37" s="29">
        <v>0</v>
      </c>
      <c r="F37" s="29"/>
      <c r="G37" s="29">
        <v>0</v>
      </c>
      <c r="H37" s="29"/>
      <c r="I37" s="29">
        <v>0</v>
      </c>
      <c r="J37" s="29"/>
      <c r="K37" s="29">
        <v>0</v>
      </c>
      <c r="L37" s="29"/>
      <c r="M37" s="29">
        <v>0</v>
      </c>
      <c r="N37" s="29"/>
      <c r="O37" s="29">
        <v>0</v>
      </c>
      <c r="P37" s="29"/>
      <c r="Q37" s="29">
        <v>-665305</v>
      </c>
      <c r="R37" s="29"/>
      <c r="S37" s="29">
        <v>0</v>
      </c>
      <c r="T37" s="29"/>
      <c r="U37" s="29">
        <v>0</v>
      </c>
      <c r="V37" s="29"/>
      <c r="W37" s="29">
        <v>0</v>
      </c>
      <c r="X37" s="29"/>
      <c r="Y37" s="29">
        <v>0</v>
      </c>
      <c r="Z37" s="29"/>
      <c r="AA37" s="29">
        <v>0</v>
      </c>
      <c r="AB37" s="29"/>
      <c r="AC37" s="29">
        <v>0</v>
      </c>
      <c r="AD37" s="29"/>
      <c r="AE37" s="29">
        <f t="shared" ref="AE37" si="4">SUM(W37:AD37)</f>
        <v>0</v>
      </c>
      <c r="AF37" s="29"/>
      <c r="AG37" s="147">
        <f>SUM(C37:U37,AE37)</f>
        <v>-665305</v>
      </c>
      <c r="AH37" s="29"/>
      <c r="AI37" s="29">
        <v>0</v>
      </c>
      <c r="AJ37" s="29"/>
      <c r="AK37" s="29">
        <f t="shared" ref="AK37:AK38" si="5">SUM(AG37:AI37)</f>
        <v>-665305</v>
      </c>
    </row>
    <row r="38" spans="1:37" ht="18" customHeight="1">
      <c r="A38" t="s">
        <v>230</v>
      </c>
      <c r="B38" s="8"/>
      <c r="C38" s="107">
        <v>0</v>
      </c>
      <c r="D38" s="49"/>
      <c r="E38" s="107">
        <v>0</v>
      </c>
      <c r="F38" s="49"/>
      <c r="G38" s="107">
        <v>0</v>
      </c>
      <c r="H38" s="49"/>
      <c r="I38" s="107">
        <v>0</v>
      </c>
      <c r="J38" s="49"/>
      <c r="K38" s="107">
        <v>0</v>
      </c>
      <c r="L38" s="49"/>
      <c r="M38" s="107">
        <v>0</v>
      </c>
      <c r="N38" s="49"/>
      <c r="O38" s="107">
        <v>0</v>
      </c>
      <c r="P38" s="49"/>
      <c r="Q38" s="107">
        <v>846170</v>
      </c>
      <c r="R38" s="49"/>
      <c r="S38" s="107">
        <v>0</v>
      </c>
      <c r="T38" s="146"/>
      <c r="U38" s="107">
        <v>0</v>
      </c>
      <c r="W38" s="107">
        <v>0</v>
      </c>
      <c r="X38" s="146"/>
      <c r="Y38" s="107">
        <v>0</v>
      </c>
      <c r="Z38" s="146"/>
      <c r="AA38" s="107">
        <v>-575408</v>
      </c>
      <c r="AB38" s="146"/>
      <c r="AC38" s="107">
        <v>-270762</v>
      </c>
      <c r="AD38" s="146"/>
      <c r="AE38" s="39">
        <f>SUM(W38:AD38)</f>
        <v>-846170</v>
      </c>
      <c r="AF38" s="146"/>
      <c r="AG38" s="144">
        <f>SUM(C38:U38,AE38)</f>
        <v>0</v>
      </c>
      <c r="AH38" s="146"/>
      <c r="AI38" s="107">
        <v>0</v>
      </c>
      <c r="AJ38" s="146"/>
      <c r="AK38" s="39">
        <f t="shared" si="5"/>
        <v>0</v>
      </c>
    </row>
    <row r="39" spans="1:37" ht="18" customHeight="1" thickBot="1">
      <c r="A39" s="34" t="s">
        <v>241</v>
      </c>
      <c r="B39" s="8"/>
      <c r="C39" s="175">
        <f>C15+C29+C35+C37+C38</f>
        <v>8406963</v>
      </c>
      <c r="D39" s="26"/>
      <c r="E39" s="175">
        <f>E15+E29+E35+E37+E38</f>
        <v>55960752</v>
      </c>
      <c r="F39" s="26"/>
      <c r="G39" s="175">
        <f>G15+G29+G35+G37+G38</f>
        <v>-13724437</v>
      </c>
      <c r="H39" s="26"/>
      <c r="I39" s="175">
        <f>I15+I29+I35+I37+I38</f>
        <v>-9917</v>
      </c>
      <c r="J39" s="26"/>
      <c r="K39" s="175">
        <f>K15+K29+K35+K37+K38</f>
        <v>3621945</v>
      </c>
      <c r="L39" s="26"/>
      <c r="M39" s="175">
        <f>M15+M29+M35+M37+M38</f>
        <v>929166</v>
      </c>
      <c r="N39" s="26"/>
      <c r="O39" s="175">
        <f>O15+O29+O35+O37+O38</f>
        <v>3510068</v>
      </c>
      <c r="P39" s="33"/>
      <c r="Q39" s="175">
        <f>Q15+Q29+Q35+Q37+Q38</f>
        <v>151041448</v>
      </c>
      <c r="R39" s="33"/>
      <c r="S39" s="175">
        <f>S15+S29+S35+S37+S38</f>
        <v>-8767601</v>
      </c>
      <c r="T39" s="26"/>
      <c r="U39" s="175">
        <f>U15+U29+U35+U37+U38</f>
        <v>26932000</v>
      </c>
      <c r="V39" s="26"/>
      <c r="W39" s="175">
        <f>W15+W29+W35+W37+W38</f>
        <v>-44914294</v>
      </c>
      <c r="X39" s="26"/>
      <c r="Y39" s="175">
        <f>Y15+Y29+Y35+Y37+Y38</f>
        <v>-348748</v>
      </c>
      <c r="Z39" s="169"/>
      <c r="AA39" s="175">
        <f>AA15+AA29+AA35+AA37+AA38</f>
        <v>2976579</v>
      </c>
      <c r="AB39" s="169"/>
      <c r="AC39" s="175">
        <f>AC15+AC29+AC35+AC37+AC38</f>
        <v>57934149</v>
      </c>
      <c r="AD39" s="26"/>
      <c r="AE39" s="175">
        <f>SUM(W39:AD39)</f>
        <v>15647686</v>
      </c>
      <c r="AF39" s="26"/>
      <c r="AG39" s="175">
        <f>SUM(C39:U39,AE39)</f>
        <v>243548073</v>
      </c>
      <c r="AH39" s="26"/>
      <c r="AI39" s="175">
        <f>AI15+AI29+AI35+AI37+AI38</f>
        <v>19944900</v>
      </c>
      <c r="AJ39" s="26"/>
      <c r="AK39" s="175">
        <f>AK15+AK29+AK35+AK37+AK38</f>
        <v>263492973</v>
      </c>
    </row>
    <row r="40" spans="1:37" ht="14.4" thickTop="1"/>
  </sheetData>
  <mergeCells count="3">
    <mergeCell ref="W6:AE6"/>
    <mergeCell ref="C5:AK5"/>
    <mergeCell ref="M6:Q6"/>
  </mergeCells>
  <pageMargins left="0.4" right="0.4" top="0.48" bottom="0.5" header="0.5" footer="0.5"/>
  <pageSetup paperSize="9" scale="42" firstPageNumber="13" fitToHeight="0" orientation="landscape" useFirstPageNumber="1" r:id="rId1"/>
  <headerFooter>
    <oddFooter>&amp;L&amp;13 The accompanying notes form an integral part of the interim financial statements.
&amp;C&amp;13&amp;P</oddFooter>
  </headerFooter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5B35A-797D-409E-A128-321BAFD5751A}">
  <sheetPr codeName="Sheet5">
    <pageSetUpPr fitToPage="1"/>
  </sheetPr>
  <dimension ref="A1:AK47"/>
  <sheetViews>
    <sheetView showGridLines="0" zoomScaleNormal="100" zoomScaleSheetLayoutView="85" workbookViewId="0"/>
  </sheetViews>
  <sheetFormatPr defaultColWidth="9.44140625" defaultRowHeight="20.25" customHeight="1"/>
  <cols>
    <col min="1" max="1" width="47.5546875" customWidth="1"/>
    <col min="2" max="2" width="6.5546875" customWidth="1"/>
    <col min="3" max="3" width="15.44140625" customWidth="1"/>
    <col min="4" max="4" width="1.44140625" customWidth="1"/>
    <col min="5" max="5" width="15.44140625" customWidth="1"/>
    <col min="6" max="6" width="1.44140625" customWidth="1"/>
    <col min="7" max="7" width="15.44140625" customWidth="1"/>
    <col min="8" max="8" width="1.44140625" customWidth="1"/>
    <col min="9" max="9" width="15.44140625" customWidth="1"/>
    <col min="10" max="10" width="1.44140625" customWidth="1"/>
    <col min="11" max="11" width="15.44140625" customWidth="1"/>
    <col min="12" max="12" width="1.44140625" customWidth="1"/>
    <col min="13" max="13" width="15.44140625" customWidth="1"/>
    <col min="14" max="14" width="1.44140625" customWidth="1"/>
    <col min="15" max="15" width="15.44140625" customWidth="1"/>
    <col min="16" max="16" width="1.5546875" customWidth="1"/>
    <col min="17" max="17" width="15.44140625" customWidth="1"/>
    <col min="18" max="18" width="1.44140625" customWidth="1"/>
    <col min="19" max="19" width="15.5546875" bestFit="1" customWidth="1"/>
    <col min="20" max="20" width="1.44140625" customWidth="1"/>
    <col min="21" max="21" width="17.44140625" customWidth="1"/>
    <col min="22" max="22" width="1.44140625" customWidth="1"/>
    <col min="23" max="23" width="19.44140625" customWidth="1"/>
    <col min="24" max="24" width="1.44140625" customWidth="1"/>
    <col min="25" max="25" width="15.44140625" customWidth="1"/>
    <col min="26" max="26" width="1.44140625" customWidth="1"/>
    <col min="27" max="27" width="16.44140625" customWidth="1"/>
    <col min="28" max="28" width="1.44140625" customWidth="1"/>
    <col min="29" max="29" width="17" customWidth="1"/>
  </cols>
  <sheetData>
    <row r="1" spans="1:29" s="105" customFormat="1" ht="18" customHeight="1">
      <c r="A1" s="109" t="s">
        <v>161</v>
      </c>
      <c r="B1" s="140"/>
      <c r="C1" s="141"/>
      <c r="D1" s="141"/>
    </row>
    <row r="2" spans="1:29" s="105" customFormat="1" ht="18" customHeight="1">
      <c r="A2" s="109" t="s">
        <v>162</v>
      </c>
      <c r="B2" s="140"/>
      <c r="C2" s="141"/>
      <c r="D2" s="141"/>
    </row>
    <row r="3" spans="1:29" s="105" customFormat="1" ht="17.100000000000001" customHeight="1">
      <c r="A3" s="142" t="s">
        <v>163</v>
      </c>
      <c r="B3" s="139"/>
      <c r="C3" s="143"/>
      <c r="D3" s="143"/>
      <c r="Q3" s="143"/>
      <c r="R3" s="143"/>
      <c r="S3" s="143"/>
      <c r="U3" s="143"/>
      <c r="AA3" s="143"/>
      <c r="AB3" s="143"/>
    </row>
    <row r="4" spans="1:29" ht="20.25" customHeight="1">
      <c r="A4" s="51"/>
      <c r="B4" s="51"/>
      <c r="AC4" s="7"/>
    </row>
    <row r="5" spans="1:29" s="34" customFormat="1" ht="20.25" customHeight="1">
      <c r="A5" s="51"/>
      <c r="B5" s="51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 s="7" t="s">
        <v>3</v>
      </c>
    </row>
    <row r="6" spans="1:29" s="34" customFormat="1" ht="20.25" customHeight="1">
      <c r="A6" s="52"/>
      <c r="B6" s="52"/>
      <c r="C6" s="193" t="s">
        <v>242</v>
      </c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</row>
    <row r="7" spans="1:29" s="34" customFormat="1" ht="20.25" customHeight="1">
      <c r="A7" s="52"/>
      <c r="B7" s="52"/>
      <c r="C7" s="83"/>
      <c r="D7" s="83"/>
      <c r="E7" s="83"/>
      <c r="F7" s="83"/>
      <c r="G7" s="83"/>
      <c r="H7" s="83"/>
      <c r="I7" s="83"/>
      <c r="J7" s="83"/>
      <c r="K7" s="197" t="s">
        <v>88</v>
      </c>
      <c r="L7" s="197"/>
      <c r="M7" s="197"/>
      <c r="N7" s="197"/>
      <c r="O7" s="197"/>
      <c r="P7" s="83"/>
      <c r="Q7" s="83"/>
      <c r="R7" s="83"/>
      <c r="S7" s="83"/>
      <c r="T7" s="83"/>
      <c r="U7" s="197" t="s">
        <v>95</v>
      </c>
      <c r="V7" s="197"/>
      <c r="W7" s="197"/>
      <c r="X7" s="197"/>
      <c r="Y7" s="197"/>
      <c r="Z7" s="197"/>
      <c r="AA7" s="197"/>
      <c r="AB7" s="83"/>
      <c r="AC7" s="83"/>
    </row>
    <row r="8" spans="1:29" s="34" customFormat="1" ht="20.25" customHeight="1">
      <c r="A8" s="52"/>
      <c r="B8" s="5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166"/>
      <c r="V8" s="166"/>
      <c r="W8" s="166"/>
      <c r="X8" s="166"/>
      <c r="Y8" s="166"/>
      <c r="Z8" s="166"/>
      <c r="AA8" s="166"/>
      <c r="AB8" s="83"/>
      <c r="AC8" s="83"/>
    </row>
    <row r="9" spans="1:29" s="34" customFormat="1" ht="20.25" customHeight="1">
      <c r="A9"/>
      <c r="B9"/>
      <c r="C9" s="166"/>
      <c r="D9" s="166"/>
      <c r="E9" s="166"/>
      <c r="F9" s="166"/>
      <c r="G9" s="166" t="s">
        <v>243</v>
      </c>
      <c r="H9" s="166"/>
      <c r="I9"/>
      <c r="J9" s="166"/>
      <c r="K9"/>
      <c r="L9" s="166"/>
      <c r="M9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Z9" s="166"/>
      <c r="AA9" s="166"/>
      <c r="AB9" s="166"/>
      <c r="AC9" s="166"/>
    </row>
    <row r="10" spans="1:29" s="34" customFormat="1" ht="20.25" customHeight="1">
      <c r="A10"/>
      <c r="B10"/>
      <c r="C10" s="166"/>
      <c r="D10" s="166"/>
      <c r="E10" s="166"/>
      <c r="F10" s="166"/>
      <c r="G10" s="166" t="s">
        <v>168</v>
      </c>
      <c r="H10" s="166"/>
      <c r="I10"/>
      <c r="J10" s="166"/>
      <c r="K10"/>
      <c r="L10" s="166"/>
      <c r="M10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Z10" s="166"/>
      <c r="AA10" s="166" t="s">
        <v>169</v>
      </c>
      <c r="AB10" s="166"/>
      <c r="AC10" s="166"/>
    </row>
    <row r="11" spans="1:29" s="34" customFormat="1" ht="20.25" customHeight="1">
      <c r="A11"/>
      <c r="B11"/>
      <c r="C11" s="166" t="s">
        <v>171</v>
      </c>
      <c r="D11" s="166"/>
      <c r="E11" s="166" t="s">
        <v>81</v>
      </c>
      <c r="F11" s="166"/>
      <c r="G11" s="166" t="s">
        <v>173</v>
      </c>
      <c r="H11" s="166"/>
      <c r="I11" s="166"/>
      <c r="J11" s="166"/>
      <c r="K11" s="166"/>
      <c r="L11" s="166"/>
      <c r="M11" s="166" t="s">
        <v>174</v>
      </c>
      <c r="N11" s="166"/>
      <c r="O11" s="166"/>
      <c r="P11" s="166"/>
      <c r="Q11" s="166"/>
      <c r="R11" s="166"/>
      <c r="S11" s="166" t="s">
        <v>175</v>
      </c>
      <c r="T11" s="166"/>
      <c r="U11" s="166"/>
      <c r="V11" s="166"/>
      <c r="W11" s="166"/>
      <c r="X11" s="166"/>
      <c r="Y11" s="166"/>
      <c r="Z11" s="166"/>
      <c r="AA11" s="166" t="s">
        <v>176</v>
      </c>
      <c r="AB11" s="166"/>
      <c r="AC11" s="166" t="s">
        <v>179</v>
      </c>
    </row>
    <row r="12" spans="1:29" s="34" customFormat="1" ht="20.25" customHeight="1">
      <c r="A12"/>
      <c r="B12"/>
      <c r="C12" s="166" t="s">
        <v>180</v>
      </c>
      <c r="D12" s="166"/>
      <c r="E12" s="166" t="s">
        <v>181</v>
      </c>
      <c r="F12" s="166"/>
      <c r="G12" s="166" t="s">
        <v>183</v>
      </c>
      <c r="H12" s="166"/>
      <c r="I12" s="166" t="s">
        <v>184</v>
      </c>
      <c r="J12" s="166"/>
      <c r="K12" s="166" t="s">
        <v>185</v>
      </c>
      <c r="L12" s="166"/>
      <c r="M12" s="166" t="s">
        <v>186</v>
      </c>
      <c r="N12" s="166"/>
      <c r="O12" s="166"/>
      <c r="P12" s="166"/>
      <c r="Q12" s="166" t="s">
        <v>187</v>
      </c>
      <c r="R12" s="166"/>
      <c r="S12" s="166" t="s">
        <v>188</v>
      </c>
      <c r="T12" s="166"/>
      <c r="U12" s="166" t="s">
        <v>190</v>
      </c>
      <c r="V12" s="166"/>
      <c r="W12" s="166" t="s">
        <v>191</v>
      </c>
      <c r="X12" s="166"/>
      <c r="Y12" s="166" t="s">
        <v>192</v>
      </c>
      <c r="Z12" s="166"/>
      <c r="AA12" s="166" t="s">
        <v>193</v>
      </c>
      <c r="AB12" s="166"/>
      <c r="AC12" s="166" t="s">
        <v>196</v>
      </c>
    </row>
    <row r="13" spans="1:29" ht="20.25" customHeight="1">
      <c r="B13" s="8" t="s">
        <v>10</v>
      </c>
      <c r="C13" s="5" t="s">
        <v>197</v>
      </c>
      <c r="D13" s="166"/>
      <c r="E13" s="5" t="s">
        <v>186</v>
      </c>
      <c r="F13" s="166"/>
      <c r="G13" s="5" t="s">
        <v>199</v>
      </c>
      <c r="H13" s="166"/>
      <c r="I13" s="5" t="s">
        <v>200</v>
      </c>
      <c r="J13" s="166"/>
      <c r="K13" s="5" t="s">
        <v>201</v>
      </c>
      <c r="L13" s="166"/>
      <c r="M13" s="5" t="s">
        <v>202</v>
      </c>
      <c r="N13" s="166"/>
      <c r="O13" s="5" t="s">
        <v>203</v>
      </c>
      <c r="P13" s="166"/>
      <c r="Q13" s="5" t="s">
        <v>186</v>
      </c>
      <c r="R13" s="166"/>
      <c r="S13" s="5" t="s">
        <v>204</v>
      </c>
      <c r="T13" s="166"/>
      <c r="U13" s="5" t="s">
        <v>205</v>
      </c>
      <c r="V13" s="166"/>
      <c r="W13" s="5" t="s">
        <v>201</v>
      </c>
      <c r="X13" s="166"/>
      <c r="Y13" s="5" t="s">
        <v>201</v>
      </c>
      <c r="Z13" s="166"/>
      <c r="AA13" s="5" t="s">
        <v>244</v>
      </c>
      <c r="AB13" s="166"/>
      <c r="AC13" s="5" t="s">
        <v>206</v>
      </c>
    </row>
    <row r="14" spans="1:29" s="34" customFormat="1" ht="20.25" customHeight="1"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</row>
    <row r="15" spans="1:29" ht="20.25" customHeight="1">
      <c r="A15" s="34" t="s">
        <v>209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</row>
    <row r="16" spans="1:29" ht="20.25" customHeight="1">
      <c r="A16" s="34" t="s">
        <v>210</v>
      </c>
      <c r="B16" s="34"/>
      <c r="C16" s="176">
        <v>8413569</v>
      </c>
      <c r="D16" s="176"/>
      <c r="E16" s="176">
        <v>55113998</v>
      </c>
      <c r="F16" s="133"/>
      <c r="G16" s="176">
        <v>490423</v>
      </c>
      <c r="H16" s="133"/>
      <c r="I16" s="176">
        <v>3470021</v>
      </c>
      <c r="J16" s="133"/>
      <c r="K16" s="176">
        <v>929166</v>
      </c>
      <c r="L16" s="133"/>
      <c r="M16" s="176">
        <v>3666565</v>
      </c>
      <c r="N16" s="133"/>
      <c r="O16" s="176">
        <v>45651693</v>
      </c>
      <c r="P16" s="133"/>
      <c r="Q16" s="176">
        <v>-3666565</v>
      </c>
      <c r="R16" s="133"/>
      <c r="S16" s="176">
        <v>26932000</v>
      </c>
      <c r="T16" s="133"/>
      <c r="U16" s="176">
        <v>-1497</v>
      </c>
      <c r="V16" s="133"/>
      <c r="W16" s="176">
        <v>418967</v>
      </c>
      <c r="X16" s="133"/>
      <c r="Y16" s="176">
        <v>9618597</v>
      </c>
      <c r="Z16" s="133"/>
      <c r="AA16" s="176">
        <f>Y16+W16+U16</f>
        <v>10036067</v>
      </c>
      <c r="AB16" s="133"/>
      <c r="AC16" s="176">
        <f>SUM(C16:S16,AA16:AB16)</f>
        <v>151036937</v>
      </c>
    </row>
    <row r="17" spans="1:29" ht="20.25" customHeight="1">
      <c r="A17" s="34" t="s">
        <v>222</v>
      </c>
      <c r="B17" s="34"/>
      <c r="C17" s="77"/>
      <c r="D17" s="78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8"/>
      <c r="U17" s="77"/>
      <c r="V17" s="77"/>
      <c r="W17" s="77"/>
      <c r="X17" s="77"/>
      <c r="Y17" s="77"/>
      <c r="Z17" s="77"/>
      <c r="AA17" s="77"/>
      <c r="AB17" s="78"/>
      <c r="AC17" s="77"/>
    </row>
    <row r="18" spans="1:29" ht="20.25" customHeight="1">
      <c r="A18" t="s">
        <v>223</v>
      </c>
      <c r="B18" s="34"/>
      <c r="C18" s="147">
        <v>0</v>
      </c>
      <c r="D18" s="182"/>
      <c r="E18" s="147">
        <v>0</v>
      </c>
      <c r="F18" s="182"/>
      <c r="G18" s="147">
        <v>0</v>
      </c>
      <c r="H18" s="182"/>
      <c r="I18" s="147">
        <v>0</v>
      </c>
      <c r="J18" s="187"/>
      <c r="K18" s="147">
        <v>0</v>
      </c>
      <c r="L18" s="187"/>
      <c r="M18" s="147">
        <v>0</v>
      </c>
      <c r="N18" s="187"/>
      <c r="O18" s="147">
        <v>8676018</v>
      </c>
      <c r="P18" s="147"/>
      <c r="Q18" s="147">
        <v>0</v>
      </c>
      <c r="R18" s="182"/>
      <c r="S18" s="147">
        <v>0</v>
      </c>
      <c r="T18" s="182"/>
      <c r="U18" s="147">
        <v>0</v>
      </c>
      <c r="V18" s="187"/>
      <c r="W18" s="147">
        <v>0</v>
      </c>
      <c r="X18" s="187"/>
      <c r="Y18" s="147">
        <v>0</v>
      </c>
      <c r="Z18" s="187"/>
      <c r="AA18" s="147">
        <f>Y18+W18+U18</f>
        <v>0</v>
      </c>
      <c r="AB18" s="147"/>
      <c r="AC18" s="147">
        <f>SUM(C18:S18,AA18:AB18)</f>
        <v>8676018</v>
      </c>
    </row>
    <row r="19" spans="1:29" ht="20.25" customHeight="1">
      <c r="A19" t="s">
        <v>224</v>
      </c>
      <c r="B19" s="34"/>
      <c r="C19" s="147"/>
      <c r="D19" s="182"/>
      <c r="E19" s="147"/>
      <c r="F19" s="182"/>
      <c r="G19" s="147"/>
      <c r="H19" s="182"/>
      <c r="I19" s="147"/>
      <c r="J19" s="187"/>
      <c r="K19" s="147"/>
      <c r="L19" s="187"/>
      <c r="M19" s="147"/>
      <c r="N19" s="187"/>
      <c r="O19" s="147"/>
      <c r="P19" s="147"/>
      <c r="Q19" s="147"/>
      <c r="R19" s="182"/>
      <c r="S19" s="147"/>
      <c r="T19" s="182"/>
      <c r="U19" s="147"/>
      <c r="V19" s="187"/>
      <c r="W19" s="147"/>
      <c r="X19" s="187"/>
      <c r="Y19" s="147"/>
      <c r="Z19" s="187"/>
      <c r="AA19" s="147"/>
      <c r="AB19" s="147"/>
      <c r="AC19" s="147"/>
    </row>
    <row r="20" spans="1:29" ht="20.25" customHeight="1">
      <c r="A20" t="s">
        <v>226</v>
      </c>
      <c r="B20" s="34"/>
      <c r="C20" s="144">
        <v>0</v>
      </c>
      <c r="D20" s="182"/>
      <c r="E20" s="144">
        <v>0</v>
      </c>
      <c r="F20" s="182"/>
      <c r="G20" s="144">
        <v>0</v>
      </c>
      <c r="H20" s="182"/>
      <c r="I20" s="144">
        <v>0</v>
      </c>
      <c r="J20" s="187"/>
      <c r="K20" s="144">
        <v>0</v>
      </c>
      <c r="L20" s="187"/>
      <c r="M20" s="144">
        <v>0</v>
      </c>
      <c r="N20" s="187"/>
      <c r="O20" s="144">
        <v>0</v>
      </c>
      <c r="P20" s="106"/>
      <c r="Q20" s="144">
        <v>0</v>
      </c>
      <c r="R20" s="106"/>
      <c r="S20" s="144">
        <v>0</v>
      </c>
      <c r="T20" s="106"/>
      <c r="U20" s="183">
        <v>-5113</v>
      </c>
      <c r="V20" s="106"/>
      <c r="W20" s="183">
        <v>-29600</v>
      </c>
      <c r="X20" s="106"/>
      <c r="Y20" s="107">
        <v>0</v>
      </c>
      <c r="Z20" s="106"/>
      <c r="AA20" s="144">
        <f>Y20+W20+U20</f>
        <v>-34713</v>
      </c>
      <c r="AB20" s="106"/>
      <c r="AC20" s="144">
        <f>SUM(C20:S20,AA20:AB20)</f>
        <v>-34713</v>
      </c>
    </row>
    <row r="21" spans="1:29" ht="20.25" customHeight="1">
      <c r="A21" s="34" t="s">
        <v>227</v>
      </c>
      <c r="B21" s="34"/>
      <c r="C21" s="136">
        <f>SUM(C18:C20)</f>
        <v>0</v>
      </c>
      <c r="D21" s="137"/>
      <c r="E21" s="136">
        <f>SUM(E18:E20)</f>
        <v>0</v>
      </c>
      <c r="F21" s="77"/>
      <c r="G21" s="136">
        <f>SUM(G18:G20)</f>
        <v>0</v>
      </c>
      <c r="H21" s="77"/>
      <c r="I21" s="136">
        <f>SUM(I18:I20)</f>
        <v>0</v>
      </c>
      <c r="J21" s="77"/>
      <c r="K21" s="136">
        <f>SUM(K18:K20)</f>
        <v>0</v>
      </c>
      <c r="L21" s="77"/>
      <c r="M21" s="136">
        <f>SUM(M18:M20)</f>
        <v>0</v>
      </c>
      <c r="N21" s="77"/>
      <c r="O21" s="91">
        <f>SUM(O18:O20)</f>
        <v>8676018</v>
      </c>
      <c r="P21" s="92"/>
      <c r="Q21" s="91">
        <f>SUM(Q18:Q20)</f>
        <v>0</v>
      </c>
      <c r="R21" s="77"/>
      <c r="S21" s="136">
        <f>SUM(S18:S20)</f>
        <v>0</v>
      </c>
      <c r="T21" s="77"/>
      <c r="U21" s="136">
        <f>SUM(U18:U20)</f>
        <v>-5113</v>
      </c>
      <c r="V21" s="77"/>
      <c r="W21" s="136">
        <f>SUM(W18:W20)</f>
        <v>-29600</v>
      </c>
      <c r="X21" s="77"/>
      <c r="Y21" s="136">
        <f>SUM(Y18:Y20)</f>
        <v>0</v>
      </c>
      <c r="Z21" s="77"/>
      <c r="AA21" s="136">
        <f>SUM(AA18:AA20)</f>
        <v>-34713</v>
      </c>
      <c r="AB21" s="77"/>
      <c r="AC21" s="136">
        <f>SUM(C21:S21,AA21:AB21)</f>
        <v>8641305</v>
      </c>
    </row>
    <row r="22" spans="1:29" ht="20.25" customHeight="1">
      <c r="A22" t="s">
        <v>228</v>
      </c>
      <c r="B22" s="34"/>
      <c r="C22" s="137"/>
      <c r="D22" s="137"/>
      <c r="E22" s="137"/>
      <c r="F22" s="77"/>
      <c r="G22" s="137"/>
      <c r="H22" s="77"/>
      <c r="I22" s="137"/>
      <c r="J22" s="77"/>
      <c r="K22" s="137"/>
      <c r="L22" s="77"/>
      <c r="M22" s="137"/>
      <c r="N22" s="77"/>
      <c r="O22" s="137"/>
      <c r="P22" s="137"/>
      <c r="Q22" s="137"/>
      <c r="R22" s="77"/>
      <c r="S22" s="137"/>
      <c r="T22" s="77"/>
      <c r="U22" s="77"/>
      <c r="V22" s="77"/>
      <c r="W22" s="77"/>
      <c r="X22" s="77"/>
      <c r="Y22" s="137"/>
      <c r="Z22" s="77"/>
      <c r="AA22" s="137"/>
      <c r="AB22" s="77"/>
      <c r="AC22" s="137"/>
    </row>
    <row r="23" spans="1:29" ht="20.25" customHeight="1">
      <c r="A23" t="s">
        <v>229</v>
      </c>
      <c r="B23" s="8"/>
      <c r="C23" s="177">
        <v>0</v>
      </c>
      <c r="D23" s="177"/>
      <c r="E23" s="177">
        <v>0</v>
      </c>
      <c r="F23" s="79"/>
      <c r="G23" s="177">
        <v>0</v>
      </c>
      <c r="H23" s="79"/>
      <c r="I23" s="177">
        <v>0</v>
      </c>
      <c r="J23" s="79"/>
      <c r="K23" s="177">
        <v>0</v>
      </c>
      <c r="L23" s="79"/>
      <c r="M23" s="177">
        <v>0</v>
      </c>
      <c r="N23" s="79"/>
      <c r="O23" s="177">
        <v>-538016</v>
      </c>
      <c r="P23" s="177"/>
      <c r="Q23" s="177">
        <v>0</v>
      </c>
      <c r="R23" s="79"/>
      <c r="S23" s="177">
        <v>0</v>
      </c>
      <c r="T23" s="79"/>
      <c r="U23" s="177">
        <v>0</v>
      </c>
      <c r="V23" s="79"/>
      <c r="W23" s="177">
        <v>0</v>
      </c>
      <c r="X23" s="79"/>
      <c r="Y23" s="177">
        <v>0</v>
      </c>
      <c r="Z23" s="79"/>
      <c r="AA23" s="106">
        <f>Y23+W23+U23</f>
        <v>0</v>
      </c>
      <c r="AB23" s="79"/>
      <c r="AC23" s="106">
        <f>SUM(C23:S23,AA23:AB23)</f>
        <v>-538016</v>
      </c>
    </row>
    <row r="24" spans="1:29" ht="20.25" customHeight="1">
      <c r="A24" t="s">
        <v>230</v>
      </c>
      <c r="B24" s="8"/>
      <c r="C24" s="177">
        <v>0</v>
      </c>
      <c r="D24" s="177"/>
      <c r="E24" s="177">
        <v>0</v>
      </c>
      <c r="F24" s="79"/>
      <c r="G24" s="177">
        <v>0</v>
      </c>
      <c r="H24" s="79"/>
      <c r="I24" s="177">
        <v>0</v>
      </c>
      <c r="J24" s="79"/>
      <c r="K24" s="177">
        <v>0</v>
      </c>
      <c r="L24" s="79"/>
      <c r="M24" s="177">
        <v>0</v>
      </c>
      <c r="N24" s="79"/>
      <c r="O24" s="177">
        <v>32988</v>
      </c>
      <c r="P24" s="177"/>
      <c r="Q24" s="177">
        <v>0</v>
      </c>
      <c r="R24" s="79"/>
      <c r="S24" s="177">
        <v>0</v>
      </c>
      <c r="T24" s="79"/>
      <c r="U24" s="177">
        <v>0</v>
      </c>
      <c r="V24" s="79"/>
      <c r="W24" s="177">
        <v>0</v>
      </c>
      <c r="X24" s="79"/>
      <c r="Y24" s="177">
        <v>-32988</v>
      </c>
      <c r="Z24" s="79"/>
      <c r="AA24" s="106">
        <f>Y24+W24+U24</f>
        <v>-32988</v>
      </c>
      <c r="AB24" s="79"/>
      <c r="AC24" s="107">
        <f>SUM(C24:S24,AA24:AB24)</f>
        <v>0</v>
      </c>
    </row>
    <row r="25" spans="1:29" ht="20.25" customHeight="1" thickBot="1">
      <c r="A25" s="34" t="s">
        <v>231</v>
      </c>
      <c r="C25" s="85">
        <f>SUM(C16,C21,C23:C24)</f>
        <v>8413569</v>
      </c>
      <c r="D25" s="137"/>
      <c r="E25" s="85">
        <f>SUM(E16,E21,E23:E24)</f>
        <v>55113998</v>
      </c>
      <c r="F25" s="137"/>
      <c r="G25" s="85">
        <f>SUM(G16,G21,G23:G24)</f>
        <v>490423</v>
      </c>
      <c r="H25" s="137"/>
      <c r="I25" s="85">
        <f>SUM(I16,I21,I23:I24)</f>
        <v>3470021</v>
      </c>
      <c r="J25" s="137"/>
      <c r="K25" s="85">
        <f>SUM(K16,K21,K23:K24)</f>
        <v>929166</v>
      </c>
      <c r="L25" s="137"/>
      <c r="M25" s="85">
        <f>SUM(M16,M21,M23:M24)</f>
        <v>3666565</v>
      </c>
      <c r="N25" s="137"/>
      <c r="O25" s="85">
        <f>SUM(O16,O21,O23:O24)</f>
        <v>53822683</v>
      </c>
      <c r="P25" s="178"/>
      <c r="Q25" s="85">
        <f>SUM(Q16,Q21,Q23:Q24)</f>
        <v>-3666565</v>
      </c>
      <c r="R25" s="137"/>
      <c r="S25" s="85">
        <f>SUM(S16,S21,S23:S24)</f>
        <v>26932000</v>
      </c>
      <c r="T25" s="137"/>
      <c r="U25" s="85">
        <f>SUM(U16,U21,U23:U24)</f>
        <v>-6610</v>
      </c>
      <c r="V25" s="137"/>
      <c r="W25" s="85">
        <f>SUM(W16,W21,W23:W24)</f>
        <v>389367</v>
      </c>
      <c r="X25" s="137"/>
      <c r="Y25" s="85">
        <f>SUM(Y16,Y21,Y23:Y24)</f>
        <v>9585609</v>
      </c>
      <c r="Z25" s="137"/>
      <c r="AA25" s="85">
        <f>SUM(AA16,AA21,AA23:AA24)</f>
        <v>9968366</v>
      </c>
      <c r="AB25" s="137"/>
      <c r="AC25" s="85">
        <f>SUM(C25:S25,AA25:AB25)</f>
        <v>159140226</v>
      </c>
    </row>
    <row r="26" spans="1:29" ht="20.25" customHeight="1" thickTop="1"/>
    <row r="27" spans="1:29" ht="20.25" customHeight="1">
      <c r="A27" s="34" t="s">
        <v>233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</row>
    <row r="28" spans="1:29" ht="20.25" customHeight="1">
      <c r="A28" s="34" t="s">
        <v>234</v>
      </c>
      <c r="B28" s="34"/>
      <c r="C28" s="176">
        <v>8413569</v>
      </c>
      <c r="D28" s="176"/>
      <c r="E28" s="176">
        <v>55113998</v>
      </c>
      <c r="F28" s="133"/>
      <c r="G28" s="176">
        <v>490423</v>
      </c>
      <c r="H28" s="133"/>
      <c r="I28" s="176">
        <v>3470021</v>
      </c>
      <c r="J28" s="133"/>
      <c r="K28" s="176">
        <v>929166</v>
      </c>
      <c r="L28" s="133"/>
      <c r="M28" s="176">
        <v>3666565</v>
      </c>
      <c r="N28" s="133"/>
      <c r="O28" s="176">
        <v>50556240</v>
      </c>
      <c r="P28" s="133"/>
      <c r="Q28" s="176">
        <v>-3666565</v>
      </c>
      <c r="R28" s="133"/>
      <c r="S28" s="176">
        <v>26932000</v>
      </c>
      <c r="T28" s="133"/>
      <c r="U28" s="176">
        <v>-4367</v>
      </c>
      <c r="V28" s="133"/>
      <c r="W28" s="176">
        <v>361367</v>
      </c>
      <c r="X28" s="133"/>
      <c r="Y28" s="176">
        <v>9665957</v>
      </c>
      <c r="Z28" s="133"/>
      <c r="AA28" s="176">
        <f>Y28+W28+U28</f>
        <v>10022957</v>
      </c>
      <c r="AB28" s="133"/>
      <c r="AC28" s="176">
        <f>SUM(C28:S28,AA28:AB28)</f>
        <v>155928374</v>
      </c>
    </row>
    <row r="29" spans="1:29" ht="20.25" customHeight="1">
      <c r="A29" s="34" t="s">
        <v>211</v>
      </c>
      <c r="B29" s="34"/>
      <c r="C29" s="176"/>
      <c r="D29" s="176"/>
      <c r="E29" s="176"/>
      <c r="F29" s="133"/>
      <c r="G29" s="176"/>
      <c r="H29" s="133"/>
      <c r="I29" s="176"/>
      <c r="J29" s="133"/>
      <c r="K29" s="176"/>
      <c r="L29" s="133"/>
      <c r="M29" s="176"/>
      <c r="N29" s="133"/>
      <c r="O29" s="176"/>
      <c r="P29" s="133"/>
      <c r="Q29" s="176"/>
      <c r="R29" s="133"/>
      <c r="S29" s="176"/>
      <c r="T29" s="133"/>
      <c r="U29" s="176"/>
      <c r="V29" s="133"/>
      <c r="W29" s="176"/>
      <c r="X29" s="133"/>
      <c r="Y29" s="176"/>
      <c r="Z29" s="133"/>
      <c r="AA29" s="176"/>
      <c r="AB29" s="133"/>
      <c r="AC29" s="176"/>
    </row>
    <row r="30" spans="1:29" ht="20.25" customHeight="1">
      <c r="A30" s="50" t="s">
        <v>212</v>
      </c>
      <c r="B30" s="34"/>
      <c r="C30" s="176"/>
      <c r="D30" s="176"/>
      <c r="E30" s="176"/>
      <c r="F30" s="133"/>
      <c r="G30" s="176"/>
      <c r="H30" s="133"/>
      <c r="I30" s="176"/>
      <c r="J30" s="133"/>
      <c r="K30" s="176"/>
      <c r="L30" s="133"/>
      <c r="M30" s="176"/>
      <c r="N30" s="133"/>
      <c r="O30" s="176"/>
      <c r="P30" s="133"/>
      <c r="Q30" s="176"/>
      <c r="R30" s="133"/>
      <c r="S30" s="176"/>
      <c r="T30" s="133"/>
      <c r="U30" s="176"/>
      <c r="V30" s="133"/>
      <c r="W30" s="176"/>
      <c r="X30" s="133"/>
      <c r="Y30" s="176"/>
      <c r="Z30" s="133"/>
      <c r="AA30" s="176"/>
      <c r="AB30" s="133"/>
      <c r="AC30" s="176"/>
    </row>
    <row r="31" spans="1:29" ht="20.25" customHeight="1">
      <c r="A31" t="s">
        <v>213</v>
      </c>
      <c r="B31" s="8">
        <v>10</v>
      </c>
      <c r="C31" s="147">
        <v>0</v>
      </c>
      <c r="D31" s="182"/>
      <c r="E31" s="147">
        <v>0</v>
      </c>
      <c r="F31" s="182"/>
      <c r="G31" s="147">
        <v>0</v>
      </c>
      <c r="H31" s="182"/>
      <c r="I31" s="147">
        <v>0</v>
      </c>
      <c r="J31" s="182"/>
      <c r="K31" s="147">
        <v>0</v>
      </c>
      <c r="L31" s="182"/>
      <c r="M31" s="147" t="s">
        <v>245</v>
      </c>
      <c r="N31" s="182"/>
      <c r="O31" s="147">
        <v>-4533683</v>
      </c>
      <c r="P31" s="147"/>
      <c r="Q31" s="147" t="s">
        <v>246</v>
      </c>
      <c r="R31" s="147"/>
      <c r="S31" s="147">
        <v>0</v>
      </c>
      <c r="T31" s="182"/>
      <c r="U31" s="147">
        <v>0</v>
      </c>
      <c r="V31" s="182"/>
      <c r="W31" s="147">
        <v>0</v>
      </c>
      <c r="X31" s="182"/>
      <c r="Y31" s="147">
        <v>0</v>
      </c>
      <c r="Z31" s="188"/>
      <c r="AA31" s="147">
        <f>SUM(U31:Z31)</f>
        <v>0</v>
      </c>
      <c r="AB31" s="188"/>
      <c r="AC31" s="147">
        <f>SUM(AA31,C31:S31)</f>
        <v>-4533683</v>
      </c>
    </row>
    <row r="32" spans="1:29" ht="20.25" customHeight="1">
      <c r="A32" t="s">
        <v>235</v>
      </c>
      <c r="B32" s="8"/>
      <c r="C32" s="147"/>
      <c r="D32" s="182"/>
      <c r="E32" s="147"/>
      <c r="F32" s="182"/>
      <c r="G32" s="147"/>
      <c r="H32" s="182"/>
      <c r="I32" s="147"/>
      <c r="J32" s="182"/>
      <c r="K32" s="147"/>
      <c r="L32" s="182"/>
      <c r="M32" s="147"/>
      <c r="N32" s="182"/>
      <c r="O32" s="147"/>
      <c r="P32" s="147"/>
      <c r="Q32" s="147"/>
      <c r="R32" s="147"/>
      <c r="S32" s="147"/>
      <c r="T32" s="182"/>
      <c r="U32" s="147"/>
      <c r="V32" s="182"/>
      <c r="W32" s="147"/>
      <c r="X32" s="182"/>
      <c r="Y32" s="147"/>
      <c r="Z32" s="188"/>
      <c r="AA32" s="147"/>
      <c r="AB32" s="188"/>
      <c r="AC32" s="147"/>
    </row>
    <row r="33" spans="1:37" ht="20.25" customHeight="1">
      <c r="A33" t="s">
        <v>236</v>
      </c>
      <c r="B33" s="34"/>
      <c r="C33" s="184">
        <v>-6606</v>
      </c>
      <c r="D33" s="182"/>
      <c r="E33" s="184">
        <v>-43273</v>
      </c>
      <c r="F33" s="182"/>
      <c r="G33" s="184">
        <v>0</v>
      </c>
      <c r="H33" s="182"/>
      <c r="I33" s="184">
        <v>0</v>
      </c>
      <c r="J33" s="182"/>
      <c r="K33" s="184">
        <v>0</v>
      </c>
      <c r="L33" s="182"/>
      <c r="M33" s="184">
        <v>-156497</v>
      </c>
      <c r="N33" s="182"/>
      <c r="O33" s="184">
        <v>49879</v>
      </c>
      <c r="P33" s="147"/>
      <c r="Q33" s="184">
        <v>156497</v>
      </c>
      <c r="R33" s="147"/>
      <c r="S33" s="184">
        <v>0</v>
      </c>
      <c r="T33" s="182"/>
      <c r="U33" s="184">
        <v>0</v>
      </c>
      <c r="V33" s="182"/>
      <c r="W33" s="184">
        <v>0</v>
      </c>
      <c r="X33" s="182"/>
      <c r="Y33" s="184">
        <v>0</v>
      </c>
      <c r="Z33" s="182"/>
      <c r="AA33" s="184">
        <f>SUM(U33:Z33)</f>
        <v>0</v>
      </c>
      <c r="AB33" s="182"/>
      <c r="AC33" s="184">
        <f>SUM(AA33,C33:S33)</f>
        <v>0</v>
      </c>
    </row>
    <row r="34" spans="1:37" ht="20.25" customHeight="1">
      <c r="A34" s="50" t="s">
        <v>214</v>
      </c>
      <c r="B34" s="34"/>
      <c r="C34" s="189">
        <f>SUM(C31:C33)</f>
        <v>-6606</v>
      </c>
      <c r="D34" s="138"/>
      <c r="E34" s="189">
        <f t="shared" ref="E34:W34" si="0">SUM(E31:E33)</f>
        <v>-43273</v>
      </c>
      <c r="F34" s="138"/>
      <c r="G34" s="189">
        <f t="shared" si="0"/>
        <v>0</v>
      </c>
      <c r="H34" s="138"/>
      <c r="I34" s="189">
        <f t="shared" si="0"/>
        <v>0</v>
      </c>
      <c r="J34" s="138"/>
      <c r="K34" s="189">
        <f t="shared" si="0"/>
        <v>0</v>
      </c>
      <c r="L34" s="138"/>
      <c r="M34" s="189">
        <f t="shared" si="0"/>
        <v>-156497</v>
      </c>
      <c r="N34" s="138"/>
      <c r="O34" s="189">
        <f t="shared" si="0"/>
        <v>-4483804</v>
      </c>
      <c r="P34" s="138"/>
      <c r="Q34" s="189">
        <f t="shared" si="0"/>
        <v>156497</v>
      </c>
      <c r="R34" s="138"/>
      <c r="S34" s="189">
        <f t="shared" si="0"/>
        <v>0</v>
      </c>
      <c r="T34" s="138"/>
      <c r="U34" s="189">
        <f t="shared" si="0"/>
        <v>0</v>
      </c>
      <c r="V34" s="138"/>
      <c r="W34" s="189">
        <f t="shared" si="0"/>
        <v>0</v>
      </c>
      <c r="X34" s="188"/>
      <c r="Y34" s="189">
        <f>SUM(Y31:Y33)</f>
        <v>0</v>
      </c>
      <c r="Z34" s="188"/>
      <c r="AA34" s="189">
        <f>SUM(AA31:AA33)</f>
        <v>0</v>
      </c>
      <c r="AB34" s="188"/>
      <c r="AC34" s="189">
        <f>SUM(C34:S34,AA34:AA34)</f>
        <v>-4533683</v>
      </c>
    </row>
    <row r="35" spans="1:37" ht="20.25" customHeight="1">
      <c r="A35" s="34" t="s">
        <v>220</v>
      </c>
      <c r="B35" s="34"/>
      <c r="C35" s="176"/>
      <c r="D35" s="176"/>
      <c r="E35" s="176"/>
      <c r="F35" s="133"/>
      <c r="G35" s="176"/>
      <c r="H35" s="133"/>
      <c r="I35" s="176"/>
      <c r="J35" s="133"/>
      <c r="K35" s="176"/>
      <c r="L35" s="133"/>
      <c r="M35" s="176"/>
      <c r="N35" s="133"/>
      <c r="O35" s="176"/>
      <c r="P35" s="133"/>
      <c r="Q35" s="176"/>
      <c r="R35" s="133"/>
      <c r="S35" s="176"/>
      <c r="T35" s="133"/>
      <c r="U35" s="176"/>
      <c r="V35" s="133"/>
      <c r="W35" s="176"/>
      <c r="X35" s="133"/>
      <c r="Y35" s="176"/>
      <c r="Z35" s="133"/>
      <c r="AA35" s="176"/>
      <c r="AB35" s="133"/>
      <c r="AC35" s="176"/>
    </row>
    <row r="36" spans="1:37" ht="20.25" customHeight="1">
      <c r="A36" s="34" t="s">
        <v>221</v>
      </c>
      <c r="B36" s="34"/>
      <c r="C36" s="173">
        <f>C30+C34</f>
        <v>-6606</v>
      </c>
      <c r="D36" s="26"/>
      <c r="E36" s="173">
        <f>E30+E34</f>
        <v>-43273</v>
      </c>
      <c r="F36" s="26"/>
      <c r="G36" s="173">
        <f>G30+G34</f>
        <v>0</v>
      </c>
      <c r="H36" s="26"/>
      <c r="I36" s="173">
        <f>I30+I34</f>
        <v>0</v>
      </c>
      <c r="J36" s="26"/>
      <c r="K36" s="173">
        <f>K30+K34</f>
        <v>0</v>
      </c>
      <c r="L36" s="26"/>
      <c r="M36" s="173">
        <f>M30+M34</f>
        <v>-156497</v>
      </c>
      <c r="N36" s="26"/>
      <c r="O36" s="173">
        <f>O30+O34</f>
        <v>-4483804</v>
      </c>
      <c r="P36" s="33"/>
      <c r="Q36" s="173">
        <f>Q30+Q34</f>
        <v>156497</v>
      </c>
      <c r="R36" s="33"/>
      <c r="S36" s="173">
        <f>S30+S34</f>
        <v>0</v>
      </c>
      <c r="T36" s="26"/>
      <c r="U36" s="173">
        <f>U30+U34</f>
        <v>0</v>
      </c>
      <c r="V36" s="26"/>
      <c r="W36" s="173">
        <f>W30+W34</f>
        <v>0</v>
      </c>
      <c r="X36" s="169"/>
      <c r="Y36" s="173">
        <f>Y30+Y34</f>
        <v>0</v>
      </c>
      <c r="Z36" s="169"/>
      <c r="AA36" s="173">
        <f>AA30+AA34</f>
        <v>0</v>
      </c>
      <c r="AB36" s="169"/>
      <c r="AC36" s="173">
        <f>AC30+AC34</f>
        <v>-4533683</v>
      </c>
      <c r="AD36" s="26"/>
      <c r="AE36" s="169"/>
      <c r="AF36" s="26"/>
      <c r="AG36" s="169"/>
      <c r="AH36" s="26"/>
      <c r="AI36" s="169"/>
      <c r="AJ36" s="26"/>
      <c r="AK36" s="169"/>
    </row>
    <row r="37" spans="1:37" ht="20.25" customHeight="1">
      <c r="A37" s="34" t="s">
        <v>222</v>
      </c>
      <c r="B37" s="34"/>
      <c r="C37" s="77"/>
      <c r="D37" s="78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8"/>
      <c r="U37" s="77"/>
      <c r="V37" s="77"/>
      <c r="W37" s="77"/>
      <c r="X37" s="77"/>
      <c r="Y37" s="77"/>
      <c r="Z37" s="77"/>
      <c r="AA37" s="77"/>
      <c r="AB37" s="78"/>
      <c r="AC37" s="77"/>
    </row>
    <row r="38" spans="1:37" ht="20.25" customHeight="1">
      <c r="A38" t="s">
        <v>223</v>
      </c>
      <c r="B38" s="34"/>
      <c r="C38" s="79">
        <v>0</v>
      </c>
      <c r="D38" s="78"/>
      <c r="E38" s="79">
        <v>0</v>
      </c>
      <c r="F38" s="77"/>
      <c r="G38" s="79">
        <v>0</v>
      </c>
      <c r="H38" s="77"/>
      <c r="I38" s="79">
        <v>0</v>
      </c>
      <c r="J38" s="77"/>
      <c r="K38" s="79">
        <v>0</v>
      </c>
      <c r="L38" s="77"/>
      <c r="M38" s="79">
        <v>0</v>
      </c>
      <c r="N38" s="77"/>
      <c r="O38" s="79">
        <v>8126806</v>
      </c>
      <c r="P38" s="77"/>
      <c r="Q38" s="79">
        <v>0</v>
      </c>
      <c r="R38" s="77"/>
      <c r="S38" s="79">
        <v>0</v>
      </c>
      <c r="T38" s="78"/>
      <c r="U38" s="79">
        <v>0</v>
      </c>
      <c r="V38" s="77"/>
      <c r="W38" s="79">
        <v>0</v>
      </c>
      <c r="X38" s="77"/>
      <c r="Y38" s="79">
        <v>0</v>
      </c>
      <c r="Z38" s="77"/>
      <c r="AA38" s="77">
        <f>Y38+W38+U38</f>
        <v>0</v>
      </c>
      <c r="AB38" s="78"/>
      <c r="AC38" s="79">
        <f>SUM(C38:S38,AA38:AB38)</f>
        <v>8126806</v>
      </c>
    </row>
    <row r="39" spans="1:37" ht="20.25" customHeight="1">
      <c r="A39" t="s">
        <v>224</v>
      </c>
      <c r="B39" s="34"/>
      <c r="C39" s="77"/>
      <c r="D39" s="78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8"/>
      <c r="U39" s="77"/>
      <c r="V39" s="77"/>
      <c r="W39" s="77"/>
      <c r="X39" s="77"/>
      <c r="Y39" s="77"/>
      <c r="Z39" s="77"/>
      <c r="AA39" s="77"/>
      <c r="AB39" s="78"/>
      <c r="AC39" s="77"/>
    </row>
    <row r="40" spans="1:37" ht="20.25" customHeight="1">
      <c r="A40" s="164" t="s">
        <v>240</v>
      </c>
      <c r="B40" s="34"/>
      <c r="C40" s="79">
        <v>0</v>
      </c>
      <c r="D40" s="78"/>
      <c r="E40" s="79">
        <v>0</v>
      </c>
      <c r="F40" s="77"/>
      <c r="G40" s="79">
        <v>0</v>
      </c>
      <c r="H40" s="77"/>
      <c r="I40" s="79">
        <v>0</v>
      </c>
      <c r="J40" s="77"/>
      <c r="K40" s="79">
        <v>0</v>
      </c>
      <c r="L40" s="77"/>
      <c r="M40" s="79">
        <v>0</v>
      </c>
      <c r="N40" s="77"/>
      <c r="O40" s="79">
        <v>-95547</v>
      </c>
      <c r="P40" s="77"/>
      <c r="Q40" s="79">
        <v>0</v>
      </c>
      <c r="R40" s="77"/>
      <c r="S40" s="79">
        <v>0</v>
      </c>
      <c r="T40" s="78"/>
      <c r="U40" s="79">
        <v>0</v>
      </c>
      <c r="V40" s="77"/>
      <c r="W40" s="79">
        <v>0</v>
      </c>
      <c r="X40" s="77"/>
      <c r="Y40" s="79">
        <v>0</v>
      </c>
      <c r="Z40" s="77"/>
      <c r="AA40" s="77">
        <f>Y40+W40+U40</f>
        <v>0</v>
      </c>
      <c r="AB40" s="78"/>
      <c r="AC40" s="79">
        <f>SUM(C40:S40,AA40:AB40)</f>
        <v>-95547</v>
      </c>
    </row>
    <row r="41" spans="1:37" ht="20.25" customHeight="1">
      <c r="A41" t="s">
        <v>226</v>
      </c>
      <c r="B41" s="34"/>
      <c r="C41" s="185">
        <v>0</v>
      </c>
      <c r="D41" s="186"/>
      <c r="E41" s="185">
        <v>0</v>
      </c>
      <c r="F41" s="79"/>
      <c r="G41" s="107">
        <v>0</v>
      </c>
      <c r="H41" s="79"/>
      <c r="I41" s="185">
        <v>0</v>
      </c>
      <c r="J41" s="79"/>
      <c r="K41" s="185">
        <v>0</v>
      </c>
      <c r="L41" s="79"/>
      <c r="M41" s="185">
        <v>0</v>
      </c>
      <c r="N41" s="79"/>
      <c r="O41" s="185">
        <v>0</v>
      </c>
      <c r="P41" s="79"/>
      <c r="Q41" s="185">
        <v>0</v>
      </c>
      <c r="R41" s="79"/>
      <c r="S41" s="107">
        <v>0</v>
      </c>
      <c r="T41" s="186"/>
      <c r="U41" s="185">
        <v>-3247</v>
      </c>
      <c r="V41" s="79"/>
      <c r="W41" s="185">
        <v>-101600</v>
      </c>
      <c r="X41" s="79"/>
      <c r="Y41" s="185">
        <v>0</v>
      </c>
      <c r="Z41" s="79"/>
      <c r="AA41" s="107">
        <f>Y41+W41+U41</f>
        <v>-104847</v>
      </c>
      <c r="AB41" s="186"/>
      <c r="AC41" s="107">
        <f>SUM(C41:S41,AA41:AB41)</f>
        <v>-104847</v>
      </c>
    </row>
    <row r="42" spans="1:37" ht="20.25" customHeight="1">
      <c r="A42" s="34" t="s">
        <v>227</v>
      </c>
      <c r="B42" s="34"/>
      <c r="C42" s="136">
        <f>SUM(C38:C41)</f>
        <v>0</v>
      </c>
      <c r="D42" s="137"/>
      <c r="E42" s="136">
        <f>SUM(E38:E41)</f>
        <v>0</v>
      </c>
      <c r="F42" s="77"/>
      <c r="G42" s="136">
        <f>SUM(G38:G41)</f>
        <v>0</v>
      </c>
      <c r="H42" s="77"/>
      <c r="I42" s="136">
        <f>SUM(I38:I41)</f>
        <v>0</v>
      </c>
      <c r="J42" s="77"/>
      <c r="K42" s="136">
        <f>SUM(K38:K41)</f>
        <v>0</v>
      </c>
      <c r="L42" s="77"/>
      <c r="M42" s="136">
        <f>SUM(M38:M41)</f>
        <v>0</v>
      </c>
      <c r="N42" s="77"/>
      <c r="O42" s="91">
        <f>SUM(O38:O41)</f>
        <v>8031259</v>
      </c>
      <c r="P42" s="92"/>
      <c r="Q42" s="91">
        <f>SUM(Q38:Q41)</f>
        <v>0</v>
      </c>
      <c r="R42" s="77"/>
      <c r="S42" s="136">
        <f>SUM(S38:S41)</f>
        <v>0</v>
      </c>
      <c r="T42" s="77"/>
      <c r="U42" s="136">
        <f>SUM(U38:U41)</f>
        <v>-3247</v>
      </c>
      <c r="V42" s="77"/>
      <c r="W42" s="136">
        <f>SUM(W38:W41)</f>
        <v>-101600</v>
      </c>
      <c r="X42" s="77"/>
      <c r="Y42" s="136">
        <f>SUM(Y38:Y41)</f>
        <v>0</v>
      </c>
      <c r="Z42" s="77"/>
      <c r="AA42" s="136">
        <f>SUM(AA38:AA41)</f>
        <v>-104847</v>
      </c>
      <c r="AB42" s="77"/>
      <c r="AC42" s="136">
        <f>SUM(C42:S42,AA42:AB42)</f>
        <v>7926412</v>
      </c>
    </row>
    <row r="43" spans="1:37" ht="20.25" customHeight="1">
      <c r="A43" t="s">
        <v>228</v>
      </c>
      <c r="B43" s="34"/>
      <c r="C43" s="137"/>
      <c r="D43" s="137"/>
      <c r="E43" s="137"/>
      <c r="F43" s="77"/>
      <c r="G43" s="137"/>
      <c r="H43" s="77"/>
      <c r="I43" s="137"/>
      <c r="J43" s="77"/>
      <c r="K43" s="137"/>
      <c r="L43" s="77"/>
      <c r="M43" s="137"/>
      <c r="N43" s="77"/>
      <c r="O43" s="137"/>
      <c r="P43" s="137"/>
      <c r="Q43" s="137"/>
      <c r="R43" s="77"/>
      <c r="S43" s="137"/>
      <c r="T43" s="77"/>
      <c r="U43" s="77"/>
      <c r="V43" s="77"/>
      <c r="W43" s="77"/>
      <c r="X43" s="77"/>
      <c r="Y43" s="137"/>
      <c r="Z43" s="77"/>
      <c r="AA43" s="137"/>
      <c r="AB43" s="77"/>
      <c r="AC43" s="137"/>
    </row>
    <row r="44" spans="1:37" ht="20.25" customHeight="1">
      <c r="A44" t="s">
        <v>229</v>
      </c>
      <c r="B44" s="8"/>
      <c r="C44" s="177">
        <v>0</v>
      </c>
      <c r="D44" s="177"/>
      <c r="E44" s="177">
        <v>0</v>
      </c>
      <c r="F44" s="79"/>
      <c r="G44" s="177">
        <v>0</v>
      </c>
      <c r="H44" s="79"/>
      <c r="I44" s="177">
        <v>0</v>
      </c>
      <c r="J44" s="79"/>
      <c r="K44" s="177">
        <v>0</v>
      </c>
      <c r="L44" s="79"/>
      <c r="M44" s="177">
        <v>0</v>
      </c>
      <c r="N44" s="79"/>
      <c r="O44" s="177">
        <v>-665305</v>
      </c>
      <c r="P44" s="177"/>
      <c r="Q44" s="177">
        <v>0</v>
      </c>
      <c r="R44" s="79"/>
      <c r="S44" s="177">
        <v>0</v>
      </c>
      <c r="T44" s="79"/>
      <c r="U44" s="177">
        <v>0</v>
      </c>
      <c r="V44" s="79"/>
      <c r="W44" s="177">
        <v>0</v>
      </c>
      <c r="X44" s="79"/>
      <c r="Y44" s="177">
        <v>0</v>
      </c>
      <c r="Z44" s="79"/>
      <c r="AA44" s="106">
        <f>Y44+W44+U44</f>
        <v>0</v>
      </c>
      <c r="AB44" s="79"/>
      <c r="AC44" s="106">
        <f>SUM(C44:S44,AA44:AB44)</f>
        <v>-665305</v>
      </c>
    </row>
    <row r="45" spans="1:37" ht="20.25" customHeight="1">
      <c r="A45" t="s">
        <v>230</v>
      </c>
      <c r="B45" s="8"/>
      <c r="C45" s="177">
        <v>0</v>
      </c>
      <c r="D45" s="177"/>
      <c r="E45" s="177">
        <v>0</v>
      </c>
      <c r="F45" s="79"/>
      <c r="G45" s="177">
        <v>0</v>
      </c>
      <c r="H45" s="79"/>
      <c r="I45" s="177">
        <v>0</v>
      </c>
      <c r="J45" s="79"/>
      <c r="K45" s="177">
        <v>0</v>
      </c>
      <c r="L45" s="79"/>
      <c r="M45" s="177">
        <v>0</v>
      </c>
      <c r="N45" s="79"/>
      <c r="O45" s="177">
        <v>33215</v>
      </c>
      <c r="P45" s="177"/>
      <c r="Q45" s="177">
        <v>0</v>
      </c>
      <c r="R45" s="79"/>
      <c r="S45" s="177">
        <v>0</v>
      </c>
      <c r="T45" s="79"/>
      <c r="U45" s="177">
        <v>0</v>
      </c>
      <c r="V45" s="79"/>
      <c r="W45" s="177">
        <v>0</v>
      </c>
      <c r="X45" s="79"/>
      <c r="Y45" s="177">
        <v>-33215</v>
      </c>
      <c r="Z45" s="79"/>
      <c r="AA45" s="106">
        <f>Y45+W45+U45</f>
        <v>-33215</v>
      </c>
      <c r="AB45" s="79"/>
      <c r="AC45" s="107">
        <f>SUM(C45:S45,AA45:AB45)</f>
        <v>0</v>
      </c>
    </row>
    <row r="46" spans="1:37" ht="20.25" customHeight="1" thickBot="1">
      <c r="A46" s="34" t="s">
        <v>241</v>
      </c>
      <c r="C46" s="85">
        <f>C28+C42+C44+C45+C36</f>
        <v>8406963</v>
      </c>
      <c r="D46" s="137"/>
      <c r="E46" s="85">
        <f>E28+E42+E44+E45+E36</f>
        <v>55070725</v>
      </c>
      <c r="F46" s="137"/>
      <c r="G46" s="85">
        <f>G28+G42+G44+G45+G36</f>
        <v>490423</v>
      </c>
      <c r="H46" s="137"/>
      <c r="I46" s="85">
        <f>I28+I42+I44+I45+I36</f>
        <v>3470021</v>
      </c>
      <c r="J46" s="137"/>
      <c r="K46" s="85">
        <f>K28+K42+K44+K45+K36</f>
        <v>929166</v>
      </c>
      <c r="L46" s="137"/>
      <c r="M46" s="85">
        <f>M28+M42+M44+M45+M36</f>
        <v>3510068</v>
      </c>
      <c r="N46" s="137"/>
      <c r="O46" s="85">
        <f>O28+O42+O44+O45+O36</f>
        <v>53471605</v>
      </c>
      <c r="P46" s="178"/>
      <c r="Q46" s="85">
        <f>Q28+Q42+Q44+Q45+Q36</f>
        <v>-3510068</v>
      </c>
      <c r="R46" s="137"/>
      <c r="S46" s="85">
        <f>S28+S42+S44+S45+S36</f>
        <v>26932000</v>
      </c>
      <c r="T46" s="137"/>
      <c r="U46" s="85">
        <f>U28+U42+U44+U45+U36</f>
        <v>-7614</v>
      </c>
      <c r="V46" s="137"/>
      <c r="W46" s="85">
        <f>W28+W42+W44+W45+W36</f>
        <v>259767</v>
      </c>
      <c r="X46" s="137"/>
      <c r="Y46" s="85">
        <f>Y28+Y42+Y44+Y45+Y36</f>
        <v>9632742</v>
      </c>
      <c r="Z46" s="137"/>
      <c r="AA46" s="85">
        <f>AA28+AA42+AA44+AA45+AA36</f>
        <v>9884895</v>
      </c>
      <c r="AB46" s="137"/>
      <c r="AC46" s="85">
        <f>AC28+AC42+AC44+AC45+AC36</f>
        <v>158655798</v>
      </c>
    </row>
    <row r="47" spans="1:37" ht="20.25" customHeight="1" thickTop="1"/>
  </sheetData>
  <mergeCells count="3">
    <mergeCell ref="C6:AC6"/>
    <mergeCell ref="U7:AA7"/>
    <mergeCell ref="K7:O7"/>
  </mergeCells>
  <pageMargins left="0.45" right="0.45" top="0.48" bottom="0.5" header="0.5" footer="0.5"/>
  <pageSetup paperSize="9" scale="47" firstPageNumber="14" fitToHeight="0" orientation="landscape" useFirstPageNumber="1" r:id="rId1"/>
  <headerFooter>
    <oddFooter>&amp;L&amp;13 The accompanying notes form an integral part of the interim financial statements.
&amp;11
&amp;C&amp;13&amp;P</oddFooter>
  </headerFooter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1B288-A3D3-4062-A390-CB9649A8BC35}">
  <sheetPr codeName="Sheet6">
    <pageSetUpPr fitToPage="1"/>
  </sheetPr>
  <dimension ref="A1:K141"/>
  <sheetViews>
    <sheetView showGridLines="0" zoomScaleNormal="100" zoomScaleSheetLayoutView="100" zoomScalePageLayoutView="70" workbookViewId="0"/>
  </sheetViews>
  <sheetFormatPr defaultColWidth="9.44140625" defaultRowHeight="20.25" customHeight="1"/>
  <cols>
    <col min="1" max="1" width="4.5546875" style="15" customWidth="1"/>
    <col min="2" max="2" width="37.5546875" style="15" customWidth="1"/>
    <col min="3" max="3" width="6.5546875" style="8" customWidth="1"/>
    <col min="4" max="4" width="1.44140625" style="12" customWidth="1"/>
    <col min="5" max="5" width="15.5546875" style="12" customWidth="1"/>
    <col min="6" max="6" width="1.44140625" style="12" customWidth="1"/>
    <col min="7" max="7" width="15.5546875" style="12" customWidth="1"/>
    <col min="8" max="8" width="1.44140625" style="12" customWidth="1"/>
    <col min="9" max="9" width="15.5546875" style="12" customWidth="1"/>
    <col min="10" max="10" width="1.44140625" style="12" customWidth="1"/>
    <col min="11" max="11" width="15.5546875" style="12" customWidth="1"/>
    <col min="12" max="16384" width="9.44140625" style="12"/>
  </cols>
  <sheetData>
    <row r="1" spans="1:11" s="34" customFormat="1" ht="20.25" customHeight="1">
      <c r="A1" s="2" t="s">
        <v>0</v>
      </c>
      <c r="B1" s="1"/>
      <c r="C1" s="8"/>
      <c r="D1" s="33"/>
      <c r="E1" s="54"/>
      <c r="F1" s="36"/>
      <c r="G1" s="54"/>
      <c r="H1" s="36"/>
      <c r="I1" s="54"/>
      <c r="J1" s="36"/>
      <c r="K1" s="54"/>
    </row>
    <row r="2" spans="1:11" ht="20.25" customHeight="1">
      <c r="A2" s="2" t="s">
        <v>1</v>
      </c>
      <c r="B2" s="2"/>
    </row>
    <row r="3" spans="1:11" ht="20.25" customHeight="1">
      <c r="A3" s="55" t="s">
        <v>247</v>
      </c>
      <c r="B3" s="55"/>
    </row>
    <row r="4" spans="1:11" ht="19.5" customHeight="1">
      <c r="A4" s="1"/>
      <c r="B4" s="1"/>
      <c r="K4" s="7" t="s">
        <v>3</v>
      </c>
    </row>
    <row r="5" spans="1:11" ht="18.75" customHeight="1">
      <c r="A5" s="1"/>
      <c r="B5" s="1"/>
      <c r="E5" s="196" t="s">
        <v>4</v>
      </c>
      <c r="F5" s="196"/>
      <c r="G5" s="196"/>
      <c r="H5" s="83"/>
      <c r="I5" s="196" t="s">
        <v>5</v>
      </c>
      <c r="J5" s="196"/>
      <c r="K5" s="196"/>
    </row>
    <row r="6" spans="1:11" ht="18.75" customHeight="1">
      <c r="A6" s="1"/>
      <c r="B6" s="1"/>
      <c r="E6" s="193" t="s">
        <v>6</v>
      </c>
      <c r="F6" s="193"/>
      <c r="G6" s="193"/>
      <c r="H6" s="83"/>
      <c r="I6" s="193" t="s">
        <v>6</v>
      </c>
      <c r="J6" s="193"/>
      <c r="K6" s="193"/>
    </row>
    <row r="7" spans="1:11" ht="18.75" customHeight="1">
      <c r="A7" s="1"/>
      <c r="B7" s="1"/>
      <c r="E7" s="200" t="s">
        <v>158</v>
      </c>
      <c r="F7" s="200"/>
      <c r="G7" s="200"/>
      <c r="H7" s="18"/>
      <c r="I7" s="200" t="s">
        <v>158</v>
      </c>
      <c r="J7" s="200"/>
      <c r="K7" s="200"/>
    </row>
    <row r="8" spans="1:11" ht="18.75" customHeight="1">
      <c r="A8" s="1"/>
      <c r="B8" s="1"/>
      <c r="C8" s="12"/>
      <c r="E8" s="198" t="s">
        <v>8</v>
      </c>
      <c r="F8" s="199"/>
      <c r="G8" s="199"/>
      <c r="H8" s="18"/>
      <c r="I8" s="198" t="s">
        <v>8</v>
      </c>
      <c r="J8" s="199"/>
      <c r="K8" s="199"/>
    </row>
    <row r="9" spans="1:11" ht="18.75" customHeight="1">
      <c r="A9" s="1"/>
      <c r="B9" s="1"/>
      <c r="C9" s="8" t="s">
        <v>10</v>
      </c>
      <c r="E9" s="10" t="s">
        <v>102</v>
      </c>
      <c r="F9" s="18"/>
      <c r="G9" s="10" t="s">
        <v>103</v>
      </c>
      <c r="H9" s="18"/>
      <c r="I9" s="10" t="s">
        <v>102</v>
      </c>
      <c r="J9" s="18"/>
      <c r="K9" s="10" t="s">
        <v>103</v>
      </c>
    </row>
    <row r="10" spans="1:11" ht="13.8">
      <c r="A10" s="1"/>
      <c r="B10" s="1"/>
      <c r="E10" s="53"/>
      <c r="F10" s="53"/>
      <c r="G10" s="53"/>
      <c r="H10" s="53"/>
      <c r="I10" s="53"/>
      <c r="J10" s="53"/>
      <c r="K10" s="53"/>
    </row>
    <row r="11" spans="1:11" ht="20.25" customHeight="1">
      <c r="A11" s="19" t="s">
        <v>248</v>
      </c>
      <c r="B11" s="19"/>
      <c r="C11" s="19"/>
      <c r="D11" s="19"/>
      <c r="E11" s="21"/>
      <c r="F11" s="21"/>
      <c r="G11" s="21"/>
      <c r="H11" s="21"/>
      <c r="I11" s="21"/>
      <c r="J11" s="21"/>
      <c r="K11" s="21"/>
    </row>
    <row r="12" spans="1:11" ht="20.25" customHeight="1">
      <c r="A12" s="15" t="s">
        <v>249</v>
      </c>
      <c r="B12" s="84"/>
      <c r="C12" s="84"/>
      <c r="D12" s="84"/>
      <c r="E12" s="22">
        <v>21008721</v>
      </c>
      <c r="F12" s="82"/>
      <c r="G12" s="22">
        <v>9358325</v>
      </c>
      <c r="H12" s="82"/>
      <c r="I12" s="22">
        <v>8126806</v>
      </c>
      <c r="J12" s="82"/>
      <c r="K12" s="22">
        <v>8676018</v>
      </c>
    </row>
    <row r="13" spans="1:11" ht="20.25" customHeight="1">
      <c r="A13" s="56" t="s">
        <v>250</v>
      </c>
      <c r="B13" s="56"/>
      <c r="D13" s="20"/>
      <c r="E13" s="22"/>
      <c r="F13" s="22"/>
      <c r="G13" s="22"/>
      <c r="H13" s="22"/>
      <c r="I13" s="22"/>
      <c r="J13" s="22"/>
      <c r="K13" s="22"/>
    </row>
    <row r="14" spans="1:11" ht="20.25" customHeight="1">
      <c r="A14" s="23" t="s">
        <v>126</v>
      </c>
      <c r="D14" s="20"/>
      <c r="E14" s="22">
        <v>6109491</v>
      </c>
      <c r="F14" s="22"/>
      <c r="G14" s="22">
        <v>2596374</v>
      </c>
      <c r="H14" s="22"/>
      <c r="I14" s="22">
        <v>144348</v>
      </c>
      <c r="J14" s="22"/>
      <c r="K14" s="22">
        <v>-127225</v>
      </c>
    </row>
    <row r="15" spans="1:11" ht="20.25" customHeight="1">
      <c r="A15" s="15" t="s">
        <v>251</v>
      </c>
      <c r="D15" s="20"/>
      <c r="E15" s="22">
        <v>12107433</v>
      </c>
      <c r="F15" s="22"/>
      <c r="G15" s="22">
        <v>12457307</v>
      </c>
      <c r="H15" s="22"/>
      <c r="I15" s="22">
        <v>3211179</v>
      </c>
      <c r="J15" s="22"/>
      <c r="K15" s="22">
        <v>2870660</v>
      </c>
    </row>
    <row r="16" spans="1:11" ht="20.25" customHeight="1">
      <c r="A16" s="15" t="s">
        <v>252</v>
      </c>
      <c r="D16" s="20"/>
      <c r="E16" s="22">
        <v>11721409</v>
      </c>
      <c r="F16" s="22"/>
      <c r="G16" s="22">
        <v>12064070</v>
      </c>
      <c r="H16" s="22"/>
      <c r="I16" s="22">
        <v>495130</v>
      </c>
      <c r="J16" s="22"/>
      <c r="K16" s="22">
        <v>521539</v>
      </c>
    </row>
    <row r="17" spans="1:11" ht="20.25" customHeight="1">
      <c r="A17" s="15" t="s">
        <v>253</v>
      </c>
      <c r="D17" s="20"/>
      <c r="E17" s="22">
        <v>765917</v>
      </c>
      <c r="F17" s="22"/>
      <c r="G17" s="22">
        <v>714874</v>
      </c>
      <c r="H17" s="22"/>
      <c r="I17" s="22">
        <v>5089</v>
      </c>
      <c r="J17" s="22"/>
      <c r="K17" s="22">
        <v>9664</v>
      </c>
    </row>
    <row r="18" spans="1:11" ht="20.25" customHeight="1">
      <c r="A18" s="23" t="s">
        <v>254</v>
      </c>
      <c r="D18" s="20"/>
      <c r="E18" s="22">
        <v>3847778</v>
      </c>
      <c r="F18" s="22"/>
      <c r="G18" s="22">
        <v>4307635</v>
      </c>
      <c r="H18" s="22"/>
      <c r="I18" s="22">
        <v>42377</v>
      </c>
      <c r="J18" s="22"/>
      <c r="K18" s="22">
        <v>52925</v>
      </c>
    </row>
    <row r="19" spans="1:11" ht="20.25" customHeight="1">
      <c r="A19" s="23" t="s">
        <v>255</v>
      </c>
      <c r="D19" s="20"/>
      <c r="E19" s="22"/>
      <c r="F19" s="22"/>
      <c r="G19" s="22"/>
      <c r="H19" s="22"/>
      <c r="I19" s="22"/>
      <c r="J19" s="22"/>
      <c r="K19" s="22"/>
    </row>
    <row r="20" spans="1:11" ht="20.25" customHeight="1">
      <c r="A20" s="23" t="s">
        <v>256</v>
      </c>
      <c r="D20" s="20"/>
      <c r="E20" s="22">
        <v>495100</v>
      </c>
      <c r="F20" s="22"/>
      <c r="G20" s="22">
        <v>208920</v>
      </c>
      <c r="H20" s="22"/>
      <c r="I20" s="22">
        <v>25063</v>
      </c>
      <c r="J20" s="22"/>
      <c r="K20" s="22">
        <v>-784</v>
      </c>
    </row>
    <row r="21" spans="1:11" ht="20.25" customHeight="1">
      <c r="A21" s="23" t="s">
        <v>331</v>
      </c>
      <c r="D21" s="20"/>
      <c r="E21" s="22">
        <v>0</v>
      </c>
      <c r="F21" s="22"/>
      <c r="G21" s="22">
        <v>115558</v>
      </c>
      <c r="H21" s="22"/>
      <c r="I21" s="22">
        <v>0</v>
      </c>
      <c r="J21" s="22"/>
      <c r="K21" s="22">
        <v>-53693</v>
      </c>
    </row>
    <row r="22" spans="1:11" ht="20.25" customHeight="1">
      <c r="A22" s="23" t="s">
        <v>68</v>
      </c>
      <c r="D22" s="20"/>
      <c r="E22" s="22">
        <v>392458</v>
      </c>
      <c r="F22" s="22"/>
      <c r="G22" s="22">
        <v>386111</v>
      </c>
      <c r="H22" s="22"/>
      <c r="I22" s="22">
        <v>76344</v>
      </c>
      <c r="J22" s="22"/>
      <c r="K22" s="22">
        <v>94503</v>
      </c>
    </row>
    <row r="23" spans="1:11" ht="20.25" customHeight="1">
      <c r="A23" s="23" t="s">
        <v>257</v>
      </c>
      <c r="D23" s="20"/>
      <c r="E23" s="22">
        <v>11795</v>
      </c>
      <c r="F23" s="22"/>
      <c r="G23" s="22">
        <v>-202578</v>
      </c>
      <c r="H23" s="22"/>
      <c r="I23" s="22">
        <v>989061</v>
      </c>
      <c r="J23" s="22"/>
      <c r="K23" s="22">
        <v>-1243128</v>
      </c>
    </row>
    <row r="24" spans="1:11" ht="20.25" customHeight="1">
      <c r="A24" s="23" t="s">
        <v>258</v>
      </c>
      <c r="D24" s="20"/>
      <c r="E24" s="22">
        <v>394670</v>
      </c>
      <c r="F24" s="22"/>
      <c r="G24" s="22">
        <v>-1891740</v>
      </c>
      <c r="H24" s="22"/>
      <c r="I24" s="22">
        <v>0</v>
      </c>
      <c r="J24" s="22"/>
      <c r="K24" s="22">
        <v>0</v>
      </c>
    </row>
    <row r="25" spans="1:11" ht="18.75" customHeight="1">
      <c r="A25" s="23" t="s">
        <v>259</v>
      </c>
      <c r="D25" s="20"/>
      <c r="E25" s="22">
        <v>-39027</v>
      </c>
      <c r="F25" s="22"/>
      <c r="G25" s="22">
        <v>90767</v>
      </c>
      <c r="H25" s="22"/>
      <c r="I25" s="22">
        <v>0</v>
      </c>
      <c r="J25" s="22"/>
      <c r="K25" s="22">
        <v>-636699</v>
      </c>
    </row>
    <row r="26" spans="1:11" ht="20.25" customHeight="1">
      <c r="A26" s="23" t="s">
        <v>260</v>
      </c>
      <c r="D26" s="20"/>
      <c r="E26" s="24"/>
      <c r="F26" s="22"/>
      <c r="G26" s="24"/>
      <c r="H26" s="22"/>
      <c r="I26" s="22"/>
      <c r="J26" s="22"/>
      <c r="K26" s="22"/>
    </row>
    <row r="27" spans="1:11" ht="20.25" customHeight="1">
      <c r="A27" s="23" t="s">
        <v>124</v>
      </c>
      <c r="C27" s="8">
        <v>5</v>
      </c>
      <c r="D27" s="20"/>
      <c r="E27" s="22">
        <v>-7030282</v>
      </c>
      <c r="F27" s="22"/>
      <c r="G27" s="22">
        <v>-5144129</v>
      </c>
      <c r="H27" s="22"/>
      <c r="I27" s="22">
        <v>0</v>
      </c>
      <c r="J27" s="22"/>
      <c r="K27" s="22">
        <v>0</v>
      </c>
    </row>
    <row r="28" spans="1:11" ht="20.25" customHeight="1">
      <c r="A28" s="23" t="s">
        <v>261</v>
      </c>
      <c r="D28" s="20"/>
      <c r="E28" s="22">
        <v>139964</v>
      </c>
      <c r="F28" s="22"/>
      <c r="G28" s="22">
        <v>-64884</v>
      </c>
      <c r="H28" s="22"/>
      <c r="I28" s="22">
        <v>15823</v>
      </c>
      <c r="J28" s="22"/>
      <c r="K28" s="22">
        <v>-22267</v>
      </c>
    </row>
    <row r="29" spans="1:11" ht="20.25" customHeight="1">
      <c r="A29" s="23" t="s">
        <v>262</v>
      </c>
      <c r="D29" s="20"/>
      <c r="E29" s="24"/>
      <c r="F29" s="22"/>
      <c r="G29" s="24"/>
      <c r="H29" s="22"/>
      <c r="I29" s="29"/>
      <c r="J29" s="22"/>
      <c r="K29" s="29"/>
    </row>
    <row r="30" spans="1:11" ht="20.25" customHeight="1">
      <c r="A30" s="23" t="s">
        <v>263</v>
      </c>
      <c r="D30" s="20"/>
      <c r="E30" s="24"/>
      <c r="F30" s="22"/>
      <c r="G30" s="24"/>
      <c r="H30" s="22"/>
      <c r="I30" s="29"/>
      <c r="J30" s="22"/>
      <c r="K30" s="29"/>
    </row>
    <row r="31" spans="1:11" ht="20.25" customHeight="1">
      <c r="A31" s="23" t="s">
        <v>264</v>
      </c>
      <c r="D31" s="20"/>
      <c r="E31" s="24"/>
      <c r="F31" s="22"/>
      <c r="G31" s="24"/>
      <c r="H31" s="22"/>
      <c r="I31" s="29"/>
      <c r="J31" s="22"/>
      <c r="K31" s="29"/>
    </row>
    <row r="32" spans="1:11" ht="20.25" customHeight="1">
      <c r="A32" s="23" t="s">
        <v>265</v>
      </c>
      <c r="D32" s="20"/>
      <c r="E32" s="22">
        <v>938062</v>
      </c>
      <c r="F32" s="22"/>
      <c r="G32" s="22">
        <v>59776</v>
      </c>
      <c r="H32" s="22"/>
      <c r="I32" s="22">
        <v>278292</v>
      </c>
      <c r="J32" s="22"/>
      <c r="K32" s="22">
        <v>-2130</v>
      </c>
    </row>
    <row r="33" spans="1:11" ht="20.25" customHeight="1">
      <c r="A33" s="23" t="s">
        <v>107</v>
      </c>
      <c r="C33" s="8">
        <v>3</v>
      </c>
      <c r="D33" s="20"/>
      <c r="E33" s="22">
        <v>-16540</v>
      </c>
      <c r="F33" s="24"/>
      <c r="G33" s="22">
        <v>-12169</v>
      </c>
      <c r="H33" s="22"/>
      <c r="I33" s="22">
        <v>-12107177</v>
      </c>
      <c r="J33" s="22"/>
      <c r="K33" s="22">
        <v>-9206639</v>
      </c>
    </row>
    <row r="34" spans="1:11" ht="20.25" customHeight="1">
      <c r="A34" s="23" t="s">
        <v>106</v>
      </c>
      <c r="D34" s="20"/>
      <c r="E34" s="30">
        <v>-779705</v>
      </c>
      <c r="F34" s="22"/>
      <c r="G34" s="30">
        <v>-893652</v>
      </c>
      <c r="H34" s="22"/>
      <c r="I34" s="30">
        <v>-770021</v>
      </c>
      <c r="J34" s="22"/>
      <c r="K34" s="30">
        <v>-528930</v>
      </c>
    </row>
    <row r="35" spans="1:11" ht="20.25" customHeight="1">
      <c r="A35" s="23"/>
      <c r="D35" s="20"/>
      <c r="E35" s="22">
        <f>SUM(E12:E34)</f>
        <v>50067244</v>
      </c>
      <c r="F35" s="22"/>
      <c r="G35" s="22">
        <f>SUM(G12:G34)</f>
        <v>34150565</v>
      </c>
      <c r="H35" s="22"/>
      <c r="I35" s="22">
        <f>SUM(I12:I34)</f>
        <v>532314</v>
      </c>
      <c r="J35" s="22"/>
      <c r="K35" s="22">
        <f>SUM(K12:K34)</f>
        <v>403814</v>
      </c>
    </row>
    <row r="36" spans="1:11" ht="18.75" customHeight="1">
      <c r="A36" s="2" t="s">
        <v>0</v>
      </c>
      <c r="B36" s="2"/>
      <c r="D36" s="20"/>
      <c r="E36" s="22"/>
      <c r="F36" s="22"/>
      <c r="G36" s="22"/>
      <c r="H36" s="22"/>
      <c r="I36" s="22"/>
      <c r="J36" s="22"/>
      <c r="K36" s="22"/>
    </row>
    <row r="37" spans="1:11" ht="18.75" customHeight="1">
      <c r="A37" s="2" t="s">
        <v>1</v>
      </c>
      <c r="B37" s="2"/>
      <c r="D37" s="20"/>
      <c r="E37" s="22"/>
      <c r="F37" s="22"/>
      <c r="G37" s="22"/>
      <c r="H37" s="22"/>
      <c r="I37" s="22"/>
      <c r="J37" s="22"/>
      <c r="K37" s="22"/>
    </row>
    <row r="38" spans="1:11" ht="18.75" customHeight="1">
      <c r="A38" s="55" t="s">
        <v>247</v>
      </c>
      <c r="B38" s="55"/>
      <c r="D38" s="20"/>
      <c r="E38" s="22"/>
      <c r="F38" s="22"/>
      <c r="G38" s="22"/>
      <c r="H38" s="22"/>
      <c r="I38" s="22"/>
      <c r="J38" s="22"/>
      <c r="K38" s="22"/>
    </row>
    <row r="39" spans="1:11" ht="18.75" customHeight="1">
      <c r="A39" s="57"/>
      <c r="B39" s="57"/>
      <c r="D39" s="20"/>
      <c r="E39" s="22"/>
      <c r="F39" s="22"/>
      <c r="G39" s="22"/>
      <c r="H39" s="22"/>
      <c r="I39" s="22"/>
      <c r="J39" s="22"/>
      <c r="K39" s="7" t="s">
        <v>3</v>
      </c>
    </row>
    <row r="40" spans="1:11" ht="18" customHeight="1">
      <c r="A40" s="1"/>
      <c r="B40" s="1"/>
      <c r="E40" s="196" t="s">
        <v>4</v>
      </c>
      <c r="F40" s="196"/>
      <c r="G40" s="196"/>
      <c r="H40" s="83"/>
      <c r="I40" s="196" t="s">
        <v>5</v>
      </c>
      <c r="J40" s="196"/>
      <c r="K40" s="196"/>
    </row>
    <row r="41" spans="1:11" ht="18" customHeight="1">
      <c r="A41" s="1"/>
      <c r="B41" s="1"/>
      <c r="E41" s="193" t="s">
        <v>6</v>
      </c>
      <c r="F41" s="193"/>
      <c r="G41" s="193"/>
      <c r="H41" s="83"/>
      <c r="I41" s="193" t="s">
        <v>6</v>
      </c>
      <c r="J41" s="193"/>
      <c r="K41" s="193"/>
    </row>
    <row r="42" spans="1:11" ht="18.75" customHeight="1">
      <c r="A42" s="1"/>
      <c r="B42" s="1"/>
      <c r="E42" s="200" t="s">
        <v>158</v>
      </c>
      <c r="F42" s="200"/>
      <c r="G42" s="200"/>
      <c r="H42" s="18"/>
      <c r="I42" s="200" t="s">
        <v>158</v>
      </c>
      <c r="J42" s="200"/>
      <c r="K42" s="200"/>
    </row>
    <row r="43" spans="1:11" ht="18.75" customHeight="1">
      <c r="A43" s="1"/>
      <c r="B43" s="1"/>
      <c r="C43" s="12"/>
      <c r="E43" s="198" t="s">
        <v>8</v>
      </c>
      <c r="F43" s="199"/>
      <c r="G43" s="199"/>
      <c r="H43" s="18"/>
      <c r="I43" s="198" t="s">
        <v>8</v>
      </c>
      <c r="J43" s="199"/>
      <c r="K43" s="199"/>
    </row>
    <row r="44" spans="1:11" ht="18.75" customHeight="1">
      <c r="A44" s="1"/>
      <c r="B44" s="1"/>
      <c r="E44" s="10" t="s">
        <v>102</v>
      </c>
      <c r="F44" s="18"/>
      <c r="G44" s="10" t="s">
        <v>103</v>
      </c>
      <c r="H44" s="18"/>
      <c r="I44" s="10" t="s">
        <v>102</v>
      </c>
      <c r="J44" s="18"/>
      <c r="K44" s="10" t="s">
        <v>103</v>
      </c>
    </row>
    <row r="45" spans="1:11" ht="13.8">
      <c r="A45" s="1"/>
      <c r="B45" s="1"/>
      <c r="E45" s="201"/>
      <c r="F45" s="201"/>
      <c r="G45" s="201"/>
      <c r="H45" s="201"/>
      <c r="I45" s="201"/>
      <c r="J45" s="201"/>
      <c r="K45" s="201"/>
    </row>
    <row r="46" spans="1:11" ht="20.100000000000001" customHeight="1">
      <c r="A46" s="19" t="s">
        <v>266</v>
      </c>
      <c r="B46" s="19"/>
      <c r="C46" s="19"/>
      <c r="D46" s="19"/>
      <c r="E46" s="19"/>
      <c r="F46" s="8"/>
      <c r="G46" s="8"/>
      <c r="H46" s="8"/>
      <c r="I46" s="8"/>
      <c r="J46" s="8"/>
      <c r="K46" s="8"/>
    </row>
    <row r="47" spans="1:11" ht="20.100000000000001" customHeight="1">
      <c r="A47" s="56" t="s">
        <v>267</v>
      </c>
      <c r="B47" s="56"/>
      <c r="D47" s="20"/>
      <c r="E47" s="22"/>
      <c r="F47" s="22"/>
      <c r="G47" s="22"/>
      <c r="H47" s="22"/>
      <c r="I47" s="22"/>
      <c r="J47" s="22"/>
      <c r="K47" s="22"/>
    </row>
    <row r="48" spans="1:11" ht="20.100000000000001" customHeight="1">
      <c r="A48" s="15" t="s">
        <v>16</v>
      </c>
      <c r="D48" s="20"/>
      <c r="E48" s="22">
        <v>-1544420</v>
      </c>
      <c r="F48" s="22"/>
      <c r="G48" s="22">
        <v>1273185</v>
      </c>
      <c r="H48" s="22"/>
      <c r="I48" s="22">
        <v>477573</v>
      </c>
      <c r="J48" s="22"/>
      <c r="K48" s="22">
        <v>822380</v>
      </c>
    </row>
    <row r="49" spans="1:11" ht="20.100000000000001" customHeight="1">
      <c r="A49" s="15" t="s">
        <v>22</v>
      </c>
      <c r="D49" s="20"/>
      <c r="E49" s="22">
        <v>5798693</v>
      </c>
      <c r="F49" s="22"/>
      <c r="G49" s="22">
        <v>3363344</v>
      </c>
      <c r="H49" s="22"/>
      <c r="I49" s="22">
        <v>341647</v>
      </c>
      <c r="J49" s="22"/>
      <c r="K49" s="22">
        <v>-273879</v>
      </c>
    </row>
    <row r="50" spans="1:11" ht="20.100000000000001" customHeight="1">
      <c r="A50" s="23" t="s">
        <v>268</v>
      </c>
      <c r="D50" s="20"/>
      <c r="E50" s="22">
        <v>-3103940</v>
      </c>
      <c r="F50" s="22"/>
      <c r="G50" s="22">
        <v>-1119329</v>
      </c>
      <c r="H50" s="22"/>
      <c r="I50" s="22">
        <v>9898</v>
      </c>
      <c r="J50" s="22"/>
      <c r="K50" s="22">
        <v>-102450</v>
      </c>
    </row>
    <row r="51" spans="1:11" ht="20.100000000000001" customHeight="1">
      <c r="A51" s="15" t="s">
        <v>25</v>
      </c>
      <c r="D51" s="20"/>
      <c r="E51" s="22">
        <v>81741</v>
      </c>
      <c r="F51" s="22"/>
      <c r="G51" s="22">
        <v>-626176</v>
      </c>
      <c r="H51" s="22"/>
      <c r="I51" s="22">
        <v>-12794</v>
      </c>
      <c r="J51" s="22"/>
      <c r="K51" s="22">
        <v>-53738</v>
      </c>
    </row>
    <row r="52" spans="1:11" ht="20.100000000000001" customHeight="1">
      <c r="A52" s="15" t="s">
        <v>44</v>
      </c>
      <c r="D52" s="20"/>
      <c r="E52" s="22">
        <v>200128</v>
      </c>
      <c r="F52" s="22"/>
      <c r="G52" s="22">
        <v>38189</v>
      </c>
      <c r="H52" s="22"/>
      <c r="I52" s="22">
        <v>-199</v>
      </c>
      <c r="J52" s="22"/>
      <c r="K52" s="22">
        <v>5378</v>
      </c>
    </row>
    <row r="53" spans="1:11" ht="20.100000000000001" customHeight="1">
      <c r="A53" s="12" t="s">
        <v>52</v>
      </c>
      <c r="B53" s="12"/>
      <c r="C53" s="12"/>
      <c r="E53" s="22">
        <v>-278963</v>
      </c>
      <c r="G53" s="22">
        <v>-2558693</v>
      </c>
      <c r="I53" s="22">
        <v>-50791</v>
      </c>
      <c r="K53" s="22">
        <v>-120405</v>
      </c>
    </row>
    <row r="54" spans="1:11" ht="20.100000000000001" customHeight="1">
      <c r="A54" s="23" t="s">
        <v>269</v>
      </c>
      <c r="D54" s="20"/>
      <c r="E54" s="22">
        <v>-274784</v>
      </c>
      <c r="F54" s="22"/>
      <c r="G54" s="22">
        <v>511007</v>
      </c>
      <c r="H54" s="22"/>
      <c r="I54" s="22">
        <v>118439</v>
      </c>
      <c r="J54" s="22"/>
      <c r="K54" s="22">
        <v>177759</v>
      </c>
    </row>
    <row r="55" spans="1:11" ht="20.100000000000001" customHeight="1">
      <c r="A55" t="s">
        <v>270</v>
      </c>
      <c r="B55" s="12"/>
      <c r="C55" s="12"/>
      <c r="E55" s="22">
        <v>-4847</v>
      </c>
      <c r="G55" s="22">
        <v>-109580</v>
      </c>
      <c r="I55" s="22">
        <v>4910</v>
      </c>
      <c r="K55" s="22">
        <v>-31537</v>
      </c>
    </row>
    <row r="56" spans="1:11" ht="20.100000000000001" customHeight="1">
      <c r="A56" s="23" t="s">
        <v>271</v>
      </c>
      <c r="D56" s="20"/>
      <c r="E56" s="30">
        <v>-4621464</v>
      </c>
      <c r="F56" s="22"/>
      <c r="G56" s="30">
        <v>-2466995</v>
      </c>
      <c r="H56" s="22"/>
      <c r="I56" s="30">
        <v>-21851</v>
      </c>
      <c r="J56" s="22"/>
      <c r="K56" s="30">
        <v>-1617</v>
      </c>
    </row>
    <row r="57" spans="1:11" ht="20.100000000000001" customHeight="1">
      <c r="A57" s="1" t="s">
        <v>272</v>
      </c>
      <c r="D57" s="20"/>
      <c r="E57" s="4">
        <f>E35+SUM(E48:E56)</f>
        <v>46319388</v>
      </c>
      <c r="F57" s="27"/>
      <c r="G57" s="4">
        <f>G35+SUM(G48:G56)</f>
        <v>32455517</v>
      </c>
      <c r="H57" s="27"/>
      <c r="I57" s="4">
        <f>I35+SUM(I48:I56)</f>
        <v>1399146</v>
      </c>
      <c r="J57" s="27"/>
      <c r="K57" s="4">
        <f>K35+SUM(K48:K56)</f>
        <v>825705</v>
      </c>
    </row>
    <row r="58" spans="1:11" ht="13.8">
      <c r="A58" s="1"/>
      <c r="B58" s="1"/>
      <c r="E58" s="53"/>
      <c r="F58" s="53"/>
      <c r="G58" s="53"/>
      <c r="H58" s="53"/>
      <c r="I58" s="53"/>
      <c r="J58" s="53"/>
      <c r="K58" s="53"/>
    </row>
    <row r="59" spans="1:11" s="50" customFormat="1" ht="20.100000000000001" customHeight="1">
      <c r="A59" s="58" t="s">
        <v>273</v>
      </c>
      <c r="B59" s="19"/>
      <c r="C59" s="32"/>
      <c r="D59" s="59"/>
      <c r="E59" s="60"/>
      <c r="F59" s="60"/>
      <c r="G59" s="60"/>
      <c r="H59" s="60"/>
      <c r="I59" s="61"/>
      <c r="J59" s="60"/>
      <c r="K59" s="61"/>
    </row>
    <row r="60" spans="1:11" s="50" customFormat="1" ht="20.100000000000001" customHeight="1">
      <c r="A60" s="179" t="s">
        <v>324</v>
      </c>
      <c r="B60" s="19"/>
      <c r="C60" s="32"/>
      <c r="D60" s="59"/>
      <c r="E60" s="22">
        <v>-71611</v>
      </c>
      <c r="F60" s="60"/>
      <c r="G60" s="22">
        <v>0</v>
      </c>
      <c r="H60" s="60"/>
      <c r="I60" s="22">
        <v>0</v>
      </c>
      <c r="J60" s="22"/>
      <c r="K60" s="22">
        <v>0</v>
      </c>
    </row>
    <row r="61" spans="1:11" ht="20.100000000000001" customHeight="1">
      <c r="A61" s="23" t="s">
        <v>274</v>
      </c>
      <c r="D61" s="20"/>
      <c r="E61" s="22">
        <v>0</v>
      </c>
      <c r="F61" s="22"/>
      <c r="G61" s="22">
        <v>492217</v>
      </c>
      <c r="H61" s="22"/>
      <c r="I61" s="22">
        <v>0</v>
      </c>
      <c r="J61" s="22"/>
      <c r="K61" s="22">
        <v>0</v>
      </c>
    </row>
    <row r="62" spans="1:11" ht="20.100000000000001" customHeight="1">
      <c r="A62" s="15" t="s">
        <v>275</v>
      </c>
      <c r="D62" s="20"/>
      <c r="E62" s="22"/>
      <c r="F62" s="22"/>
      <c r="G62" s="22"/>
      <c r="H62" s="22"/>
      <c r="I62" s="22"/>
      <c r="J62" s="22"/>
      <c r="K62" s="22"/>
    </row>
    <row r="63" spans="1:11" ht="20.100000000000001" customHeight="1">
      <c r="A63" s="23" t="s">
        <v>276</v>
      </c>
      <c r="D63" s="20"/>
      <c r="E63" s="22">
        <v>-13362</v>
      </c>
      <c r="F63" s="22"/>
      <c r="G63" s="22">
        <v>-199981</v>
      </c>
      <c r="H63" s="22"/>
      <c r="I63" s="22">
        <v>-19966088</v>
      </c>
      <c r="J63" s="22"/>
      <c r="K63" s="22">
        <v>-238869</v>
      </c>
    </row>
    <row r="64" spans="1:11" ht="20.100000000000001" customHeight="1">
      <c r="A64" s="23" t="s">
        <v>277</v>
      </c>
      <c r="D64" s="20"/>
      <c r="E64" s="22"/>
      <c r="F64" s="22"/>
      <c r="G64" s="22"/>
      <c r="H64" s="22"/>
      <c r="I64" s="22"/>
      <c r="J64" s="22"/>
      <c r="K64" s="22"/>
    </row>
    <row r="65" spans="1:11" ht="20.100000000000001" customHeight="1">
      <c r="A65" s="23" t="s">
        <v>278</v>
      </c>
      <c r="D65" s="20"/>
      <c r="E65" s="22">
        <v>15818</v>
      </c>
      <c r="F65" s="22"/>
      <c r="G65" s="22">
        <v>-5972</v>
      </c>
      <c r="H65" s="22"/>
      <c r="I65" s="22">
        <v>-2752323</v>
      </c>
      <c r="J65" s="22"/>
      <c r="K65" s="22">
        <v>-2210548</v>
      </c>
    </row>
    <row r="66" spans="1:11" ht="20.100000000000001" customHeight="1">
      <c r="A66" t="s">
        <v>279</v>
      </c>
      <c r="D66" s="20"/>
      <c r="E66" s="22">
        <v>0</v>
      </c>
      <c r="F66" s="22"/>
      <c r="G66" s="22">
        <v>0</v>
      </c>
      <c r="H66" s="22"/>
      <c r="I66" s="22">
        <v>43000</v>
      </c>
      <c r="J66" s="22"/>
      <c r="K66" s="22">
        <v>120000</v>
      </c>
    </row>
    <row r="67" spans="1:11" ht="20.100000000000001" customHeight="1">
      <c r="A67" s="23" t="s">
        <v>280</v>
      </c>
      <c r="D67" s="20"/>
      <c r="E67" s="22">
        <v>309436</v>
      </c>
      <c r="F67" s="22"/>
      <c r="G67" s="22">
        <v>1028144</v>
      </c>
      <c r="H67" s="22"/>
      <c r="I67" s="22">
        <v>8154</v>
      </c>
      <c r="J67" s="22"/>
      <c r="K67" s="22">
        <v>1173</v>
      </c>
    </row>
    <row r="68" spans="1:11" ht="20.100000000000001" customHeight="1">
      <c r="A68" s="15" t="s">
        <v>281</v>
      </c>
      <c r="D68" s="20"/>
      <c r="E68" s="22"/>
      <c r="F68" s="22"/>
      <c r="G68" s="22"/>
      <c r="H68" s="22"/>
      <c r="I68" s="22"/>
      <c r="J68" s="22"/>
      <c r="K68" s="22"/>
    </row>
    <row r="69" spans="1:11" ht="20.100000000000001" customHeight="1">
      <c r="A69" s="15" t="s">
        <v>282</v>
      </c>
      <c r="D69" s="20"/>
      <c r="E69" s="22">
        <v>-6717228</v>
      </c>
      <c r="F69" s="22"/>
      <c r="G69" s="22">
        <v>-7344149</v>
      </c>
      <c r="H69" s="22"/>
      <c r="I69" s="22">
        <v>-131411</v>
      </c>
      <c r="J69" s="22"/>
      <c r="K69" s="22">
        <v>-186961</v>
      </c>
    </row>
    <row r="70" spans="1:11" ht="20.100000000000001" customHeight="1">
      <c r="A70" s="15" t="s">
        <v>283</v>
      </c>
      <c r="D70" s="20"/>
      <c r="E70" s="22">
        <v>0</v>
      </c>
      <c r="F70" s="22"/>
      <c r="G70" s="22">
        <v>26924</v>
      </c>
      <c r="H70" s="22"/>
      <c r="I70" s="22">
        <v>0</v>
      </c>
      <c r="J70" s="22"/>
      <c r="K70" s="22">
        <v>0</v>
      </c>
    </row>
    <row r="71" spans="1:11" ht="20.100000000000001" customHeight="1">
      <c r="A71" s="15" t="s">
        <v>284</v>
      </c>
      <c r="D71" s="20"/>
      <c r="E71" s="22">
        <v>-417953</v>
      </c>
      <c r="F71" s="22"/>
      <c r="G71" s="22">
        <v>-288241</v>
      </c>
      <c r="H71" s="22"/>
      <c r="I71" s="22">
        <v>-780</v>
      </c>
      <c r="J71" s="22"/>
      <c r="K71" s="22">
        <v>-1068</v>
      </c>
    </row>
    <row r="72" spans="1:11" ht="20.100000000000001" customHeight="1">
      <c r="A72" s="23" t="s">
        <v>285</v>
      </c>
      <c r="D72" s="20"/>
      <c r="E72" s="22">
        <v>-1610170</v>
      </c>
      <c r="F72" s="22"/>
      <c r="G72" s="22">
        <v>-401729</v>
      </c>
      <c r="H72" s="22"/>
      <c r="I72" s="22">
        <v>0</v>
      </c>
      <c r="J72" s="22"/>
      <c r="K72" s="22">
        <v>0</v>
      </c>
    </row>
    <row r="73" spans="1:11" ht="20.100000000000001" customHeight="1">
      <c r="A73" s="15" t="s">
        <v>286</v>
      </c>
      <c r="D73" s="20"/>
      <c r="E73" s="22">
        <v>5438646</v>
      </c>
      <c r="F73" s="22"/>
      <c r="G73" s="22">
        <v>3959490</v>
      </c>
      <c r="H73" s="22"/>
      <c r="I73" s="22">
        <v>6369591</v>
      </c>
      <c r="J73" s="22"/>
      <c r="K73" s="22">
        <v>458332</v>
      </c>
    </row>
    <row r="74" spans="1:11" ht="20.100000000000001" customHeight="1">
      <c r="A74" s="23" t="s">
        <v>287</v>
      </c>
      <c r="D74" s="20"/>
      <c r="E74" s="22">
        <v>602268</v>
      </c>
      <c r="F74" s="22"/>
      <c r="G74" s="22">
        <v>741802</v>
      </c>
      <c r="H74" s="22"/>
      <c r="I74" s="22">
        <v>87167</v>
      </c>
      <c r="J74" s="22"/>
      <c r="K74" s="22">
        <v>89355</v>
      </c>
    </row>
    <row r="75" spans="1:11" ht="20.100000000000001" customHeight="1">
      <c r="A75" s="1" t="s">
        <v>288</v>
      </c>
      <c r="D75" s="20"/>
      <c r="E75" s="25">
        <f>SUM(E60:E74)</f>
        <v>-2464156</v>
      </c>
      <c r="F75" s="27"/>
      <c r="G75" s="25">
        <f>SUM(G60:G74)</f>
        <v>-1991495</v>
      </c>
      <c r="H75" s="27"/>
      <c r="I75" s="25">
        <f>SUM(I60:I74)</f>
        <v>-16342690</v>
      </c>
      <c r="J75" s="27"/>
      <c r="K75" s="25">
        <f>SUM(K60:K74)</f>
        <v>-1968586</v>
      </c>
    </row>
    <row r="76" spans="1:11" ht="13.8">
      <c r="A76" s="1"/>
      <c r="B76" s="1"/>
      <c r="E76" s="53"/>
      <c r="F76" s="53"/>
      <c r="G76" s="53"/>
      <c r="H76" s="53"/>
      <c r="I76" s="53"/>
      <c r="J76" s="53"/>
      <c r="K76" s="53"/>
    </row>
    <row r="77" spans="1:11" ht="18.75" customHeight="1">
      <c r="A77" s="2" t="s">
        <v>0</v>
      </c>
      <c r="B77" s="2"/>
      <c r="D77" s="20"/>
      <c r="E77" s="22"/>
      <c r="F77" s="22"/>
      <c r="G77" s="22"/>
      <c r="H77" s="22"/>
      <c r="I77" s="22"/>
      <c r="J77" s="22"/>
      <c r="K77" s="22"/>
    </row>
    <row r="78" spans="1:11" ht="18.75" customHeight="1">
      <c r="A78" s="2" t="s">
        <v>1</v>
      </c>
      <c r="B78" s="2"/>
      <c r="D78" s="20"/>
      <c r="E78" s="22"/>
      <c r="F78" s="22"/>
      <c r="G78" s="22"/>
      <c r="H78" s="22"/>
      <c r="I78" s="22"/>
      <c r="J78" s="22"/>
      <c r="K78" s="22"/>
    </row>
    <row r="79" spans="1:11" ht="18.75" customHeight="1">
      <c r="A79" s="55" t="s">
        <v>247</v>
      </c>
      <c r="B79" s="55"/>
      <c r="D79" s="20"/>
      <c r="E79" s="22"/>
      <c r="F79" s="22"/>
      <c r="G79" s="22"/>
      <c r="H79" s="22"/>
      <c r="I79" s="22"/>
      <c r="J79" s="22"/>
      <c r="K79" s="22"/>
    </row>
    <row r="80" spans="1:11" ht="19.350000000000001" customHeight="1">
      <c r="A80" s="57"/>
      <c r="B80" s="57"/>
      <c r="D80" s="20"/>
      <c r="E80" s="22"/>
      <c r="F80" s="22"/>
      <c r="G80" s="22"/>
      <c r="H80" s="22"/>
      <c r="I80" s="22"/>
      <c r="J80" s="22"/>
      <c r="K80" s="7" t="s">
        <v>3</v>
      </c>
    </row>
    <row r="81" spans="1:11" ht="19.350000000000001" customHeight="1">
      <c r="A81" s="1"/>
      <c r="B81" s="1"/>
      <c r="E81" s="196" t="s">
        <v>4</v>
      </c>
      <c r="F81" s="196"/>
      <c r="G81" s="196"/>
      <c r="H81" s="83"/>
      <c r="I81" s="196" t="s">
        <v>5</v>
      </c>
      <c r="J81" s="196"/>
      <c r="K81" s="196"/>
    </row>
    <row r="82" spans="1:11" ht="19.350000000000001" customHeight="1">
      <c r="A82" s="1"/>
      <c r="B82" s="1"/>
      <c r="E82" s="193" t="s">
        <v>6</v>
      </c>
      <c r="F82" s="193"/>
      <c r="G82" s="193"/>
      <c r="H82" s="83"/>
      <c r="I82" s="193" t="s">
        <v>6</v>
      </c>
      <c r="J82" s="193"/>
      <c r="K82" s="193"/>
    </row>
    <row r="83" spans="1:11" ht="18.75" customHeight="1">
      <c r="A83" s="1"/>
      <c r="B83" s="1"/>
      <c r="E83" s="200" t="s">
        <v>158</v>
      </c>
      <c r="F83" s="200"/>
      <c r="G83" s="200"/>
      <c r="H83" s="18"/>
      <c r="I83" s="200" t="s">
        <v>158</v>
      </c>
      <c r="J83" s="200"/>
      <c r="K83" s="200"/>
    </row>
    <row r="84" spans="1:11" ht="18.75" customHeight="1">
      <c r="A84" s="1"/>
      <c r="B84" s="1"/>
      <c r="C84" s="12"/>
      <c r="E84" s="198" t="s">
        <v>8</v>
      </c>
      <c r="F84" s="199"/>
      <c r="G84" s="199"/>
      <c r="H84" s="18"/>
      <c r="I84" s="198" t="s">
        <v>8</v>
      </c>
      <c r="J84" s="199"/>
      <c r="K84" s="199"/>
    </row>
    <row r="85" spans="1:11" ht="18.600000000000001" customHeight="1">
      <c r="A85" s="1"/>
      <c r="B85" s="1"/>
      <c r="C85" s="8" t="s">
        <v>10</v>
      </c>
      <c r="E85" s="10" t="s">
        <v>102</v>
      </c>
      <c r="F85" s="18"/>
      <c r="G85" s="10" t="s">
        <v>103</v>
      </c>
      <c r="H85" s="18"/>
      <c r="I85" s="10" t="s">
        <v>102</v>
      </c>
      <c r="J85" s="18"/>
      <c r="K85" s="10" t="s">
        <v>103</v>
      </c>
    </row>
    <row r="86" spans="1:11" ht="4.5" customHeight="1">
      <c r="A86" s="1"/>
      <c r="B86" s="1"/>
      <c r="E86" s="201"/>
      <c r="F86" s="201"/>
      <c r="G86" s="201"/>
      <c r="H86" s="201"/>
      <c r="I86" s="201"/>
      <c r="J86" s="201"/>
      <c r="K86" s="201"/>
    </row>
    <row r="87" spans="1:11" ht="20.100000000000001" customHeight="1">
      <c r="A87" s="19" t="s">
        <v>289</v>
      </c>
      <c r="B87" s="12"/>
      <c r="C87" s="12"/>
    </row>
    <row r="88" spans="1:11" ht="20.100000000000001" customHeight="1">
      <c r="A88" s="23" t="s">
        <v>290</v>
      </c>
      <c r="C88" s="8">
        <v>2</v>
      </c>
      <c r="D88" s="20"/>
      <c r="E88" s="22">
        <v>-36534931</v>
      </c>
      <c r="F88" s="22"/>
      <c r="G88" s="22">
        <v>0</v>
      </c>
      <c r="H88" s="22"/>
      <c r="I88" s="22">
        <v>0</v>
      </c>
      <c r="J88" s="62"/>
      <c r="K88" s="22">
        <v>0</v>
      </c>
    </row>
    <row r="89" spans="1:11" ht="20.100000000000001" customHeight="1">
      <c r="A89" s="23" t="s">
        <v>291</v>
      </c>
      <c r="D89" s="20"/>
      <c r="E89" s="22">
        <v>0</v>
      </c>
      <c r="F89" s="22"/>
      <c r="G89" s="22">
        <v>55563</v>
      </c>
      <c r="H89" s="22"/>
      <c r="I89" s="22">
        <v>0</v>
      </c>
      <c r="J89" s="62"/>
      <c r="K89" s="22">
        <v>0</v>
      </c>
    </row>
    <row r="90" spans="1:11" ht="20.100000000000001" customHeight="1">
      <c r="A90" s="23" t="s">
        <v>292</v>
      </c>
      <c r="D90" s="20"/>
      <c r="E90" s="22">
        <v>-262505</v>
      </c>
      <c r="F90" s="22"/>
      <c r="G90" s="22">
        <v>0</v>
      </c>
      <c r="H90" s="22"/>
      <c r="I90" s="24">
        <v>0</v>
      </c>
      <c r="J90" s="22"/>
      <c r="K90" s="24">
        <v>0</v>
      </c>
    </row>
    <row r="91" spans="1:11" ht="20.100000000000001" customHeight="1">
      <c r="A91" s="23" t="s">
        <v>293</v>
      </c>
      <c r="D91" s="20"/>
      <c r="E91" s="22"/>
      <c r="F91" s="22"/>
      <c r="G91" s="22"/>
      <c r="H91" s="22"/>
      <c r="I91" s="24"/>
      <c r="J91" s="22"/>
      <c r="K91" s="24"/>
    </row>
    <row r="92" spans="1:11" ht="20.100000000000001" customHeight="1">
      <c r="A92" s="23" t="s">
        <v>294</v>
      </c>
      <c r="D92" s="20"/>
      <c r="E92" s="22">
        <v>-4714010</v>
      </c>
      <c r="F92" s="22"/>
      <c r="G92" s="22">
        <v>-8838355</v>
      </c>
      <c r="H92" s="22"/>
      <c r="I92" s="24">
        <v>3000000</v>
      </c>
      <c r="J92" s="22"/>
      <c r="K92" s="24">
        <v>0</v>
      </c>
    </row>
    <row r="93" spans="1:11" ht="20.100000000000001" customHeight="1">
      <c r="A93" s="23" t="s">
        <v>295</v>
      </c>
      <c r="D93" s="20"/>
      <c r="E93" s="22">
        <v>13176634</v>
      </c>
      <c r="F93" s="22"/>
      <c r="G93" s="22">
        <v>219564</v>
      </c>
      <c r="H93" s="22"/>
      <c r="I93" s="22">
        <v>4153625</v>
      </c>
      <c r="J93" s="22"/>
      <c r="K93" s="22">
        <v>-2492906</v>
      </c>
    </row>
    <row r="94" spans="1:11" ht="20.100000000000001" customHeight="1">
      <c r="A94" s="23" t="s">
        <v>293</v>
      </c>
      <c r="D94" s="20"/>
      <c r="F94" s="22"/>
    </row>
    <row r="95" spans="1:11" ht="20.100000000000001" customHeight="1">
      <c r="A95" s="23" t="s">
        <v>296</v>
      </c>
      <c r="D95" s="20"/>
      <c r="E95" s="22">
        <v>-699105</v>
      </c>
      <c r="F95" s="22"/>
      <c r="G95" s="22">
        <v>120605</v>
      </c>
      <c r="I95" s="22">
        <v>5319000</v>
      </c>
      <c r="K95" s="22">
        <v>8960000</v>
      </c>
    </row>
    <row r="96" spans="1:11" ht="20.100000000000001" customHeight="1">
      <c r="A96" s="23" t="s">
        <v>297</v>
      </c>
      <c r="D96" s="20"/>
      <c r="E96" s="22"/>
      <c r="F96" s="22"/>
      <c r="G96" s="22"/>
      <c r="I96" s="22"/>
      <c r="K96" s="22"/>
    </row>
    <row r="97" spans="1:11" ht="20.100000000000001" customHeight="1">
      <c r="A97" s="23" t="s">
        <v>294</v>
      </c>
      <c r="D97" s="20"/>
      <c r="E97" s="22">
        <v>37011535</v>
      </c>
      <c r="F97" s="22"/>
      <c r="G97" s="22">
        <v>17134183</v>
      </c>
      <c r="H97" s="22"/>
      <c r="I97" s="22">
        <v>0</v>
      </c>
      <c r="J97" s="22"/>
      <c r="K97" s="22">
        <v>0</v>
      </c>
    </row>
    <row r="98" spans="1:11" ht="20.100000000000001" customHeight="1">
      <c r="A98" s="23" t="s">
        <v>298</v>
      </c>
      <c r="D98" s="20"/>
      <c r="F98" s="22"/>
      <c r="I98" s="16"/>
      <c r="K98" s="16"/>
    </row>
    <row r="99" spans="1:11" ht="20.100000000000001" customHeight="1">
      <c r="A99" s="23" t="s">
        <v>299</v>
      </c>
      <c r="D99" s="20"/>
      <c r="E99" s="22">
        <v>-28938546</v>
      </c>
      <c r="F99" s="22"/>
      <c r="G99" s="22">
        <v>-16976889</v>
      </c>
      <c r="H99" s="22"/>
      <c r="I99" s="24">
        <v>-457770</v>
      </c>
      <c r="J99" s="22"/>
      <c r="K99" s="24">
        <v>-415881</v>
      </c>
    </row>
    <row r="100" spans="1:11" ht="20.100000000000001" customHeight="1">
      <c r="A100" s="23" t="s">
        <v>300</v>
      </c>
      <c r="D100" s="20"/>
      <c r="E100" s="22">
        <v>-3700860</v>
      </c>
      <c r="F100" s="22"/>
      <c r="G100" s="22">
        <v>-3005699</v>
      </c>
      <c r="H100" s="22"/>
      <c r="I100" s="22">
        <v>-88453</v>
      </c>
      <c r="J100" s="22"/>
      <c r="K100" s="22">
        <v>-117677</v>
      </c>
    </row>
    <row r="101" spans="1:11" ht="20.100000000000001" customHeight="1">
      <c r="A101" s="23" t="s">
        <v>301</v>
      </c>
      <c r="C101" s="8">
        <v>7</v>
      </c>
      <c r="D101" s="20"/>
      <c r="E101" s="22">
        <v>28000000</v>
      </c>
      <c r="F101" s="22"/>
      <c r="G101" s="22">
        <v>14000000</v>
      </c>
      <c r="H101" s="22"/>
      <c r="I101" s="24">
        <v>16500000</v>
      </c>
      <c r="J101" s="22"/>
      <c r="K101" s="24">
        <v>14000000</v>
      </c>
    </row>
    <row r="102" spans="1:11" ht="20.100000000000001" customHeight="1">
      <c r="A102" s="23" t="s">
        <v>302</v>
      </c>
      <c r="D102" s="20"/>
      <c r="E102" s="22">
        <v>-20905000</v>
      </c>
      <c r="F102" s="22"/>
      <c r="G102" s="22">
        <v>-20047600</v>
      </c>
      <c r="H102" s="22"/>
      <c r="I102" s="24">
        <v>-5460000</v>
      </c>
      <c r="J102" s="22"/>
      <c r="K102" s="24">
        <v>-16047600</v>
      </c>
    </row>
    <row r="103" spans="1:11" ht="20.100000000000001" customHeight="1">
      <c r="A103" s="23" t="s">
        <v>303</v>
      </c>
      <c r="D103" s="20"/>
      <c r="E103" s="24">
        <v>-146981</v>
      </c>
      <c r="F103" s="24"/>
      <c r="G103" s="24">
        <v>-218165</v>
      </c>
      <c r="H103" s="24"/>
      <c r="I103" s="24">
        <v>-16373</v>
      </c>
      <c r="J103" s="24"/>
      <c r="K103" s="24">
        <v>-156014</v>
      </c>
    </row>
    <row r="104" spans="1:11" ht="20.100000000000001" customHeight="1">
      <c r="A104" s="23" t="s">
        <v>304</v>
      </c>
      <c r="D104" s="20"/>
      <c r="E104" s="22"/>
      <c r="F104" s="22"/>
      <c r="G104" s="22"/>
      <c r="H104" s="22"/>
      <c r="I104" s="24"/>
      <c r="J104" s="22"/>
      <c r="K104" s="24"/>
    </row>
    <row r="105" spans="1:11" ht="20.100000000000001" customHeight="1">
      <c r="A105" s="23" t="s">
        <v>305</v>
      </c>
      <c r="D105" s="20"/>
      <c r="E105" s="22">
        <v>-13807861</v>
      </c>
      <c r="F105" s="22"/>
      <c r="G105" s="22">
        <v>-83716</v>
      </c>
      <c r="H105" s="22"/>
      <c r="I105" s="24">
        <v>-4533537</v>
      </c>
      <c r="J105" s="22"/>
      <c r="K105" s="24">
        <v>-2</v>
      </c>
    </row>
    <row r="106" spans="1:11" ht="20.100000000000001" customHeight="1">
      <c r="A106" s="23" t="s">
        <v>306</v>
      </c>
      <c r="D106" s="20"/>
      <c r="E106" s="30">
        <v>-11090603</v>
      </c>
      <c r="F106" s="22"/>
      <c r="G106" s="30">
        <v>-11684864</v>
      </c>
      <c r="H106" s="22"/>
      <c r="I106" s="81">
        <v>-3253211</v>
      </c>
      <c r="J106" s="22"/>
      <c r="K106" s="81">
        <v>-2929311</v>
      </c>
    </row>
    <row r="107" spans="1:11" ht="20.100000000000001" customHeight="1">
      <c r="A107" s="1" t="s">
        <v>307</v>
      </c>
      <c r="D107" s="20"/>
      <c r="E107" s="4">
        <f>SUM(E88:E106)</f>
        <v>-42612233</v>
      </c>
      <c r="F107" s="27"/>
      <c r="G107" s="4">
        <f>SUM(G88:G106)</f>
        <v>-29325373</v>
      </c>
      <c r="H107" s="27"/>
      <c r="I107" s="4">
        <f>SUM(I88:I106)</f>
        <v>15163281</v>
      </c>
      <c r="J107" s="27"/>
      <c r="K107" s="4">
        <f>SUM(K88:K106)</f>
        <v>800609</v>
      </c>
    </row>
    <row r="108" spans="1:11" ht="6" customHeight="1">
      <c r="A108" s="1"/>
      <c r="B108" s="1"/>
      <c r="E108" s="201"/>
      <c r="F108" s="201"/>
      <c r="G108" s="201"/>
      <c r="H108" s="201"/>
      <c r="I108" s="201"/>
      <c r="J108" s="201"/>
      <c r="K108" s="201"/>
    </row>
    <row r="109" spans="1:11" ht="18.75" customHeight="1">
      <c r="A109" s="2" t="s">
        <v>0</v>
      </c>
      <c r="B109" s="2"/>
      <c r="D109" s="20"/>
      <c r="E109" s="22"/>
      <c r="F109" s="22"/>
      <c r="G109" s="22"/>
      <c r="H109" s="22"/>
      <c r="I109" s="22"/>
      <c r="J109" s="22"/>
      <c r="K109" s="22"/>
    </row>
    <row r="110" spans="1:11" ht="18.75" customHeight="1">
      <c r="A110" s="2" t="s">
        <v>1</v>
      </c>
      <c r="B110" s="2"/>
      <c r="D110" s="20"/>
      <c r="E110" s="22"/>
      <c r="F110" s="22"/>
      <c r="G110" s="22"/>
      <c r="H110" s="22"/>
      <c r="I110" s="22"/>
      <c r="J110" s="22"/>
      <c r="K110" s="22"/>
    </row>
    <row r="111" spans="1:11" ht="18.75" customHeight="1">
      <c r="A111" s="55" t="s">
        <v>247</v>
      </c>
      <c r="B111" s="55"/>
      <c r="D111" s="20"/>
      <c r="E111" s="22"/>
      <c r="F111" s="22"/>
      <c r="G111" s="22"/>
      <c r="H111" s="22"/>
      <c r="I111" s="22"/>
      <c r="J111" s="22"/>
      <c r="K111" s="22"/>
    </row>
    <row r="112" spans="1:11" ht="19.350000000000001" customHeight="1">
      <c r="A112" s="57"/>
      <c r="B112" s="57"/>
      <c r="D112" s="20"/>
      <c r="E112" s="22"/>
      <c r="F112" s="22"/>
      <c r="G112" s="22"/>
      <c r="H112" s="22"/>
      <c r="I112" s="22"/>
      <c r="J112" s="22"/>
      <c r="K112" s="7" t="s">
        <v>3</v>
      </c>
    </row>
    <row r="113" spans="1:11" ht="19.350000000000001" customHeight="1">
      <c r="A113" s="1"/>
      <c r="B113" s="1"/>
      <c r="E113" s="196" t="s">
        <v>4</v>
      </c>
      <c r="F113" s="196"/>
      <c r="G113" s="196"/>
      <c r="H113" s="83"/>
      <c r="I113" s="196" t="s">
        <v>5</v>
      </c>
      <c r="J113" s="196"/>
      <c r="K113" s="196"/>
    </row>
    <row r="114" spans="1:11" ht="19.350000000000001" customHeight="1">
      <c r="A114" s="1"/>
      <c r="B114" s="1"/>
      <c r="E114" s="193" t="s">
        <v>6</v>
      </c>
      <c r="F114" s="193"/>
      <c r="G114" s="193"/>
      <c r="H114" s="83"/>
      <c r="I114" s="193" t="s">
        <v>6</v>
      </c>
      <c r="J114" s="193"/>
      <c r="K114" s="193"/>
    </row>
    <row r="115" spans="1:11" ht="18.75" customHeight="1">
      <c r="A115" s="1"/>
      <c r="B115" s="1"/>
      <c r="E115" s="200" t="s">
        <v>158</v>
      </c>
      <c r="F115" s="200"/>
      <c r="G115" s="200"/>
      <c r="H115" s="18"/>
      <c r="I115" s="200" t="s">
        <v>158</v>
      </c>
      <c r="J115" s="200"/>
      <c r="K115" s="200"/>
    </row>
    <row r="116" spans="1:11" ht="18.75" customHeight="1">
      <c r="A116" s="1"/>
      <c r="B116" s="1"/>
      <c r="C116" s="12"/>
      <c r="E116" s="198" t="s">
        <v>8</v>
      </c>
      <c r="F116" s="199"/>
      <c r="G116" s="199"/>
      <c r="H116" s="18"/>
      <c r="I116" s="198" t="s">
        <v>8</v>
      </c>
      <c r="J116" s="199"/>
      <c r="K116" s="199"/>
    </row>
    <row r="117" spans="1:11" ht="18.75" customHeight="1">
      <c r="A117" s="1"/>
      <c r="B117" s="1"/>
      <c r="E117" s="10" t="s">
        <v>102</v>
      </c>
      <c r="F117" s="18"/>
      <c r="G117" s="10" t="s">
        <v>103</v>
      </c>
      <c r="H117" s="18"/>
      <c r="I117" s="10" t="s">
        <v>102</v>
      </c>
      <c r="J117" s="18"/>
      <c r="K117" s="10" t="s">
        <v>103</v>
      </c>
    </row>
    <row r="118" spans="1:11" ht="4.5" customHeight="1">
      <c r="A118" s="1"/>
      <c r="B118" s="1"/>
      <c r="E118" s="201"/>
      <c r="F118" s="201"/>
      <c r="G118" s="201"/>
      <c r="H118" s="201"/>
      <c r="I118" s="201"/>
      <c r="J118" s="201"/>
      <c r="K118" s="201"/>
    </row>
    <row r="119" spans="1:11" ht="20.100000000000001" customHeight="1">
      <c r="A119" s="23" t="s">
        <v>308</v>
      </c>
      <c r="B119" s="1"/>
      <c r="D119" s="20"/>
      <c r="E119" s="22"/>
      <c r="F119" s="22"/>
      <c r="G119" s="22"/>
      <c r="H119" s="22"/>
      <c r="I119" s="22"/>
      <c r="J119" s="22"/>
      <c r="K119" s="22"/>
    </row>
    <row r="120" spans="1:11" ht="20.100000000000001" customHeight="1">
      <c r="A120" s="23" t="s">
        <v>309</v>
      </c>
      <c r="D120" s="20"/>
      <c r="E120" s="22">
        <f>SUM(E57,E75,E107)</f>
        <v>1242999</v>
      </c>
      <c r="F120" s="22"/>
      <c r="G120" s="22">
        <f>SUM(G57,G75,G107)</f>
        <v>1138649</v>
      </c>
      <c r="H120" s="22"/>
      <c r="I120" s="22">
        <f>SUM(I57,I75,I107)</f>
        <v>219737</v>
      </c>
      <c r="J120" s="22"/>
      <c r="K120" s="22">
        <f>SUM(K57,K75,K107)</f>
        <v>-342272</v>
      </c>
    </row>
    <row r="121" spans="1:11" ht="20.100000000000001" customHeight="1">
      <c r="A121" s="23" t="s">
        <v>310</v>
      </c>
      <c r="D121" s="20"/>
      <c r="E121" s="22"/>
      <c r="F121" s="22"/>
      <c r="G121" s="22"/>
      <c r="H121" s="22"/>
      <c r="I121" s="22"/>
      <c r="J121" s="22"/>
      <c r="K121" s="22"/>
    </row>
    <row r="122" spans="1:11" ht="20.100000000000001" customHeight="1">
      <c r="A122" s="23" t="s">
        <v>311</v>
      </c>
      <c r="D122" s="20"/>
      <c r="E122" s="30">
        <v>-388730</v>
      </c>
      <c r="F122" s="22"/>
      <c r="G122" s="30">
        <v>984585</v>
      </c>
      <c r="H122" s="22"/>
      <c r="I122" s="30">
        <v>0</v>
      </c>
      <c r="J122" s="22"/>
      <c r="K122" s="30">
        <v>0</v>
      </c>
    </row>
    <row r="123" spans="1:11" ht="20.100000000000001" customHeight="1">
      <c r="A123" s="34" t="s">
        <v>312</v>
      </c>
      <c r="B123" s="41"/>
      <c r="C123" s="64"/>
      <c r="D123" s="64"/>
      <c r="E123" s="64">
        <f>SUM(E120,E122)</f>
        <v>854269</v>
      </c>
      <c r="F123" s="64"/>
      <c r="G123" s="64">
        <f>SUM(G120,G122)</f>
        <v>2123234</v>
      </c>
      <c r="H123" s="64"/>
      <c r="I123" s="64">
        <f>SUM(I120,I122)</f>
        <v>219737</v>
      </c>
      <c r="J123" s="64"/>
      <c r="K123" s="64">
        <f>SUM(K120,K122)</f>
        <v>-342272</v>
      </c>
    </row>
    <row r="124" spans="1:11" ht="20.100000000000001" customHeight="1">
      <c r="A124" t="s">
        <v>313</v>
      </c>
      <c r="D124" s="20"/>
      <c r="E124" s="29">
        <v>24032215</v>
      </c>
      <c r="F124" s="22"/>
      <c r="G124" s="29">
        <v>24403720</v>
      </c>
      <c r="H124" s="22"/>
      <c r="I124" s="29">
        <v>1226831</v>
      </c>
      <c r="J124" s="22"/>
      <c r="K124" s="29">
        <v>1459843</v>
      </c>
    </row>
    <row r="125" spans="1:11" ht="20.100000000000001" customHeight="1" thickBot="1">
      <c r="A125" s="34" t="s">
        <v>314</v>
      </c>
      <c r="B125" s="1"/>
      <c r="C125" s="32"/>
      <c r="D125" s="33"/>
      <c r="E125" s="9">
        <f>SUM(E123,E124)</f>
        <v>24886484</v>
      </c>
      <c r="F125" s="27"/>
      <c r="G125" s="9">
        <f>SUM(G123,G124)</f>
        <v>26526954</v>
      </c>
      <c r="H125" s="27"/>
      <c r="I125" s="9">
        <f>SUM(I123,I124)</f>
        <v>1446568</v>
      </c>
      <c r="J125" s="27"/>
      <c r="K125" s="9">
        <f>SUM(K123,K124)</f>
        <v>1117571</v>
      </c>
    </row>
    <row r="126" spans="1:11" ht="14.1" customHeight="1" thickTop="1">
      <c r="A126" s="1"/>
      <c r="B126" s="1"/>
      <c r="C126" s="32"/>
      <c r="D126" s="33"/>
      <c r="E126" s="27"/>
      <c r="F126" s="27"/>
      <c r="G126" s="27"/>
      <c r="H126" s="27"/>
      <c r="I126" s="27"/>
      <c r="J126" s="27"/>
      <c r="K126" s="27"/>
    </row>
    <row r="127" spans="1:11" ht="20.100000000000001" customHeight="1">
      <c r="A127" s="19" t="s">
        <v>315</v>
      </c>
      <c r="B127" s="65"/>
      <c r="C127" s="66"/>
      <c r="D127" s="67"/>
      <c r="E127" s="68"/>
      <c r="F127" s="69"/>
      <c r="G127" s="68"/>
      <c r="H127" s="69"/>
      <c r="I127" s="69"/>
      <c r="J127" s="69"/>
      <c r="K127" s="69"/>
    </row>
    <row r="128" spans="1:11" ht="20.100000000000001" customHeight="1">
      <c r="A128" s="70" t="s">
        <v>316</v>
      </c>
      <c r="B128" s="34" t="s">
        <v>14</v>
      </c>
      <c r="C128" s="65"/>
      <c r="D128" s="65"/>
      <c r="E128" s="71"/>
      <c r="F128" s="71"/>
      <c r="G128" s="71"/>
      <c r="H128" s="71"/>
      <c r="I128" s="71"/>
      <c r="J128" s="71"/>
      <c r="K128" s="71"/>
    </row>
    <row r="129" spans="1:11" ht="20.100000000000001" customHeight="1">
      <c r="A129"/>
      <c r="B129" s="72" t="s">
        <v>317</v>
      </c>
      <c r="C129" s="66"/>
      <c r="D129" s="66"/>
      <c r="E129" s="71"/>
      <c r="F129" s="71"/>
      <c r="G129" s="71"/>
      <c r="H129" s="71"/>
      <c r="I129" s="71"/>
      <c r="J129" s="71"/>
      <c r="K129" s="71"/>
    </row>
    <row r="130" spans="1:11" ht="20.100000000000001" customHeight="1">
      <c r="A130"/>
      <c r="B130" s="23" t="s">
        <v>14</v>
      </c>
      <c r="C130" s="66"/>
      <c r="D130" s="66"/>
      <c r="E130" s="71">
        <v>26813892</v>
      </c>
      <c r="F130" s="71"/>
      <c r="G130" s="71">
        <v>27705006</v>
      </c>
      <c r="H130" s="71"/>
      <c r="I130" s="71">
        <v>1446568</v>
      </c>
      <c r="J130" s="71"/>
      <c r="K130" s="71">
        <v>1117571</v>
      </c>
    </row>
    <row r="131" spans="1:11" ht="20.100000000000001" customHeight="1">
      <c r="A131"/>
      <c r="B131" s="23" t="s">
        <v>318</v>
      </c>
      <c r="C131" s="66"/>
      <c r="D131" s="66"/>
      <c r="E131" s="73">
        <v>-1927408</v>
      </c>
      <c r="F131" s="71"/>
      <c r="G131" s="73">
        <v>-1178052</v>
      </c>
      <c r="H131" s="71"/>
      <c r="I131" s="108">
        <v>0</v>
      </c>
      <c r="J131" s="71"/>
      <c r="K131" s="108">
        <v>0</v>
      </c>
    </row>
    <row r="132" spans="1:11" ht="20.100000000000001" customHeight="1" thickBot="1">
      <c r="A132" s="34"/>
      <c r="B132" s="1" t="s">
        <v>319</v>
      </c>
      <c r="C132" s="65"/>
      <c r="D132" s="65"/>
      <c r="E132" s="76">
        <f>SUM(E130:E131)</f>
        <v>24886484</v>
      </c>
      <c r="F132" s="74"/>
      <c r="G132" s="76">
        <f>SUM(G130:G131)</f>
        <v>26526954</v>
      </c>
      <c r="H132" s="74"/>
      <c r="I132" s="76">
        <f>SUM(I130:I131)</f>
        <v>1446568</v>
      </c>
      <c r="J132" s="74"/>
      <c r="K132" s="76">
        <f>SUM(K130:K131)</f>
        <v>1117571</v>
      </c>
    </row>
    <row r="133" spans="1:11" ht="6" customHeight="1" thickTop="1">
      <c r="A133" s="11"/>
      <c r="B133" s="72"/>
      <c r="C133" s="32"/>
      <c r="D133" s="33"/>
      <c r="E133" s="27"/>
      <c r="F133" s="27"/>
      <c r="G133" s="27"/>
      <c r="H133" s="27"/>
      <c r="I133" s="27"/>
      <c r="J133" s="27"/>
      <c r="K133" s="27"/>
    </row>
    <row r="134" spans="1:11" ht="20.100000000000001" customHeight="1">
      <c r="A134" s="70" t="s">
        <v>320</v>
      </c>
      <c r="B134" s="1" t="s">
        <v>321</v>
      </c>
      <c r="C134" s="32"/>
      <c r="D134" s="33"/>
      <c r="E134" s="27"/>
      <c r="F134" s="27"/>
      <c r="G134" s="27"/>
      <c r="H134" s="27"/>
      <c r="I134" s="27"/>
      <c r="J134" s="27"/>
      <c r="K134" s="27"/>
    </row>
    <row r="135" spans="1:11" ht="6" customHeight="1">
      <c r="A135" s="11"/>
      <c r="B135" s="72"/>
      <c r="C135" s="32"/>
      <c r="D135" s="33"/>
      <c r="E135" s="27"/>
      <c r="F135" s="27"/>
      <c r="G135" s="27"/>
      <c r="H135" s="27"/>
      <c r="I135" s="27"/>
      <c r="J135" s="27"/>
      <c r="K135" s="27"/>
    </row>
    <row r="136" spans="1:11" ht="20.25" customHeight="1">
      <c r="B136" s="23" t="s">
        <v>328</v>
      </c>
    </row>
    <row r="137" spans="1:11" ht="20.25" customHeight="1">
      <c r="B137" s="23" t="s">
        <v>325</v>
      </c>
    </row>
    <row r="138" spans="1:11" ht="20.100000000000001" customHeight="1">
      <c r="A138" s="1"/>
      <c r="B138" s="23" t="s">
        <v>329</v>
      </c>
      <c r="C138" s="75"/>
      <c r="D138" s="75"/>
      <c r="E138" s="75"/>
      <c r="F138" s="75"/>
      <c r="G138" s="75"/>
      <c r="H138" s="75"/>
      <c r="I138" s="75"/>
      <c r="J138" s="75"/>
      <c r="K138" s="75"/>
    </row>
    <row r="139" spans="1:11" ht="6" customHeight="1">
      <c r="A139" s="11"/>
      <c r="B139" s="72"/>
      <c r="C139" s="32"/>
      <c r="D139" s="33"/>
      <c r="E139" s="27"/>
      <c r="F139" s="27"/>
      <c r="G139" s="27"/>
      <c r="H139" s="27"/>
      <c r="I139" s="27"/>
      <c r="J139" s="27"/>
      <c r="K139" s="27"/>
    </row>
    <row r="140" spans="1:11" ht="19.350000000000001" customHeight="1">
      <c r="A140" s="1"/>
      <c r="B140" s="23" t="s">
        <v>330</v>
      </c>
      <c r="C140" s="75"/>
      <c r="D140" s="75"/>
      <c r="E140" s="75"/>
      <c r="F140" s="75"/>
      <c r="G140" s="75"/>
      <c r="H140" s="75"/>
      <c r="I140" s="75"/>
      <c r="J140" s="75"/>
      <c r="K140" s="75"/>
    </row>
    <row r="141" spans="1:11" ht="6" customHeight="1">
      <c r="A141" s="11"/>
      <c r="B141" s="72"/>
      <c r="C141" s="32"/>
      <c r="D141" s="33"/>
      <c r="E141" s="27"/>
      <c r="F141" s="27"/>
      <c r="G141" s="27"/>
      <c r="H141" s="27"/>
      <c r="I141" s="27"/>
      <c r="J141" s="27"/>
      <c r="K141" s="27"/>
    </row>
  </sheetData>
  <mergeCells count="36">
    <mergeCell ref="E116:G116"/>
    <mergeCell ref="I116:K116"/>
    <mergeCell ref="E118:K118"/>
    <mergeCell ref="E113:G113"/>
    <mergeCell ref="I113:K113"/>
    <mergeCell ref="E114:G114"/>
    <mergeCell ref="I114:K114"/>
    <mergeCell ref="E115:G115"/>
    <mergeCell ref="I115:K115"/>
    <mergeCell ref="E108:K108"/>
    <mergeCell ref="E45:K45"/>
    <mergeCell ref="E81:G81"/>
    <mergeCell ref="I81:K81"/>
    <mergeCell ref="E82:G82"/>
    <mergeCell ref="I82:K82"/>
    <mergeCell ref="E83:G83"/>
    <mergeCell ref="I83:K83"/>
    <mergeCell ref="E84:G84"/>
    <mergeCell ref="I84:K84"/>
    <mergeCell ref="E86:K86"/>
    <mergeCell ref="E41:G41"/>
    <mergeCell ref="I41:K41"/>
    <mergeCell ref="E42:G42"/>
    <mergeCell ref="I42:K42"/>
    <mergeCell ref="E43:G43"/>
    <mergeCell ref="I43:K43"/>
    <mergeCell ref="E8:G8"/>
    <mergeCell ref="I8:K8"/>
    <mergeCell ref="E40:G40"/>
    <mergeCell ref="I40:K40"/>
    <mergeCell ref="E5:G5"/>
    <mergeCell ref="I5:K5"/>
    <mergeCell ref="E6:G6"/>
    <mergeCell ref="I6:K6"/>
    <mergeCell ref="E7:G7"/>
    <mergeCell ref="I7:K7"/>
  </mergeCells>
  <pageMargins left="0.7" right="0.7" top="0.48" bottom="0.5" header="0.5" footer="0.5"/>
  <pageSetup paperSize="9" scale="76" firstPageNumber="15" fitToHeight="0" orientation="portrait" useFirstPageNumber="1" r:id="rId1"/>
  <headerFooter>
    <oddFooter>&amp;L&amp;12 The accompanying notes form an integral part of the interim financial statements.&amp;11
&amp;C&amp;12&amp;P</oddFooter>
  </headerFooter>
  <rowBreaks count="3" manualBreakCount="3">
    <brk id="35" max="16383" man="1"/>
    <brk id="76" max="16383" man="1"/>
    <brk id="108" max="10" man="1"/>
  </rowBreaks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snipper xmlns="http://datasnipper" workbookId="f2ebb202-67c6-47a0-83b6-aceed2f1cf98" dataSnipperSheetDeleted="false" guid="7d466db8-203c-4f7c-8379-d69669bbe6b9" revision="2">
  <settings xmlns="" guid="6f71c325-621a-4a6f-902d-d232cb2a02c4">
    <setting type="boolean" value="True" name="embed-documents" guid="cbe92d9a-2121-4386-b6a8-1444379d7695"/>
  </settings>
</datasnipper>
</file>

<file path=customXml/itemProps1.xml><?xml version="1.0" encoding="utf-8"?>
<ds:datastoreItem xmlns:ds="http://schemas.openxmlformats.org/officeDocument/2006/customXml" ds:itemID="{7B20CC18-E37D-47F2-B287-7CD22DA7CDCB}">
  <ds:schemaRefs>
    <ds:schemaRef ds:uri="http://datasnipper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BS 2-5</vt:lpstr>
      <vt:lpstr>PL 6-11</vt:lpstr>
      <vt:lpstr>CH12</vt:lpstr>
      <vt:lpstr>CH13</vt:lpstr>
      <vt:lpstr>CH 14</vt:lpstr>
      <vt:lpstr>CF 15-18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2024-05-13T07:19:14Z</dcterms:created>
  <dcterms:modified xsi:type="dcterms:W3CDTF">2025-08-14T03:53:00Z</dcterms:modified>
  <cp:category/>
  <cp:contentStatus/>
</cp:coreProperties>
</file>